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C:\Users\benb.VERSABUILT\Downloads\"/>
    </mc:Choice>
  </mc:AlternateContent>
  <xr:revisionPtr revIDLastSave="0" documentId="13_ncr:1_{E77714DA-022B-4D61-97D1-5E5B10347EB5}" xr6:coauthVersionLast="47" xr6:coauthVersionMax="47" xr10:uidLastSave="{00000000-0000-0000-0000-000000000000}"/>
  <bookViews>
    <workbookView xWindow="28680" yWindow="-120" windowWidth="29040" windowHeight="15840" firstSheet="2" activeTab="2" xr2:uid="{00000000-000D-0000-FFFF-FFFF00000000}"/>
  </bookViews>
  <sheets>
    <sheet name="Shaft Fingers" sheetId="2" state="hidden" r:id="rId1"/>
    <sheet name="Puck Fingers - Rounds" sheetId="3" state="hidden" r:id="rId2"/>
    <sheet name="SHAFT COG - METRIC" sheetId="7" r:id="rId3"/>
    <sheet name="SHAFT COG - IMPERIAL" sheetId="10" r:id="rId4"/>
    <sheet name="PUCK COG - METRIC" sheetId="8" r:id="rId5"/>
    <sheet name="PUCK COG - IMPERIAL" sheetId="9" r:id="rId6"/>
  </sheets>
  <definedNames>
    <definedName name="_xlnm._FilterDatabase" localSheetId="1" hidden="1">'Puck Fingers - Rounds'!$A$5:$L$20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1" i="10" l="1"/>
  <c r="C21" i="10"/>
  <c r="B21" i="10"/>
  <c r="A21" i="10"/>
  <c r="D17" i="10"/>
  <c r="C17" i="10"/>
  <c r="B17" i="10"/>
  <c r="A17" i="10"/>
  <c r="B13" i="10"/>
  <c r="C13" i="10"/>
  <c r="D13" i="10"/>
  <c r="A13" i="10"/>
  <c r="E8" i="10"/>
  <c r="B9" i="10"/>
  <c r="C9" i="10"/>
  <c r="D9" i="10"/>
  <c r="C8" i="10"/>
  <c r="D8" i="10"/>
  <c r="B8" i="10"/>
  <c r="E9" i="10"/>
  <c r="J36" i="3"/>
  <c r="L50" i="3" s="1"/>
  <c r="D20" i="9" s="1"/>
  <c r="K36" i="3"/>
  <c r="K35" i="3"/>
  <c r="J35" i="3"/>
  <c r="C20" i="9"/>
  <c r="C16" i="9"/>
  <c r="C12" i="9"/>
  <c r="A12" i="8"/>
  <c r="C20" i="8"/>
  <c r="C16" i="8"/>
  <c r="C12" i="8"/>
  <c r="B36" i="3"/>
  <c r="D50" i="3" s="1"/>
  <c r="C36" i="3"/>
  <c r="B50" i="3" s="1"/>
  <c r="B20" i="8" s="1"/>
  <c r="C35" i="3"/>
  <c r="B35" i="3"/>
  <c r="B54" i="2"/>
  <c r="A77" i="2" s="1"/>
  <c r="A21" i="7" s="1"/>
  <c r="C54" i="2"/>
  <c r="E54" i="2" s="1"/>
  <c r="D54" i="2"/>
  <c r="F54" i="2" s="1"/>
  <c r="C53" i="2"/>
  <c r="E53" i="2" s="1"/>
  <c r="D53" i="2"/>
  <c r="F53" i="2" s="1"/>
  <c r="B53" i="2"/>
  <c r="A69" i="2" s="1"/>
  <c r="D59" i="2"/>
  <c r="B59" i="2"/>
  <c r="D58" i="2"/>
  <c r="B58" i="2"/>
  <c r="C40" i="2"/>
  <c r="D40" i="2" s="1"/>
  <c r="C39" i="2"/>
  <c r="D39" i="2" s="1"/>
  <c r="C38" i="2"/>
  <c r="D38" i="2" s="1"/>
  <c r="C37" i="2"/>
  <c r="D37" i="2" s="1"/>
  <c r="E37" i="2" s="1"/>
  <c r="F37" i="2" s="1"/>
  <c r="C36" i="2"/>
  <c r="D36" i="2" s="1"/>
  <c r="C35" i="2"/>
  <c r="D35" i="2" s="1"/>
  <c r="E35" i="2" s="1"/>
  <c r="F35" i="2" s="1"/>
  <c r="C34" i="2"/>
  <c r="D34" i="2" s="1"/>
  <c r="C33" i="2"/>
  <c r="D33" i="2" s="1"/>
  <c r="C32" i="2"/>
  <c r="D32" i="2" s="1"/>
  <c r="C31" i="2"/>
  <c r="D31" i="2" s="1"/>
  <c r="C30" i="2"/>
  <c r="D30" i="2" s="1"/>
  <c r="C29" i="2"/>
  <c r="D29" i="2" s="1"/>
  <c r="E29" i="2" s="1"/>
  <c r="F29" i="2" s="1"/>
  <c r="C26" i="2"/>
  <c r="D26" i="2" s="1"/>
  <c r="D25" i="2"/>
  <c r="D24" i="2"/>
  <c r="K15" i="2"/>
  <c r="I15" i="2"/>
  <c r="F15" i="2"/>
  <c r="J15" i="2" s="1"/>
  <c r="K14" i="2"/>
  <c r="J14" i="2"/>
  <c r="I14" i="2"/>
  <c r="K13" i="2"/>
  <c r="J13" i="2"/>
  <c r="I13" i="2"/>
  <c r="K12" i="2"/>
  <c r="J12" i="2"/>
  <c r="I12" i="2"/>
  <c r="K11" i="2"/>
  <c r="J11" i="2"/>
  <c r="I11" i="2"/>
  <c r="J10" i="2"/>
  <c r="G10" i="2"/>
  <c r="I10" i="2" s="1"/>
  <c r="J9" i="2"/>
  <c r="G9" i="2"/>
  <c r="K9" i="2" s="1"/>
  <c r="K8" i="2"/>
  <c r="J8" i="2"/>
  <c r="I8" i="2"/>
  <c r="H8" i="2"/>
  <c r="J7" i="2"/>
  <c r="H7" i="2"/>
  <c r="G7" i="2"/>
  <c r="I7" i="2" s="1"/>
  <c r="K6" i="2"/>
  <c r="J6" i="2"/>
  <c r="I6" i="2"/>
  <c r="H6" i="2"/>
  <c r="K5" i="2"/>
  <c r="J5" i="2"/>
  <c r="H5" i="2"/>
  <c r="L2" i="2"/>
  <c r="E9" i="7"/>
  <c r="E8" i="7"/>
  <c r="D8" i="3"/>
  <c r="D9" i="3" s="1"/>
  <c r="F7" i="3"/>
  <c r="E7" i="3"/>
  <c r="E8" i="3" s="1"/>
  <c r="D7" i="3"/>
  <c r="G6" i="3"/>
  <c r="F6" i="3"/>
  <c r="A110" i="2" l="1"/>
  <c r="C110" i="2"/>
  <c r="A114" i="2"/>
  <c r="C118" i="2"/>
  <c r="B114" i="2"/>
  <c r="D114" i="2"/>
  <c r="A118" i="2"/>
  <c r="B110" i="2"/>
  <c r="B118" i="2"/>
  <c r="E33" i="2"/>
  <c r="F33" i="2" s="1"/>
  <c r="D110" i="2"/>
  <c r="D118" i="2"/>
  <c r="A13" i="7"/>
  <c r="E31" i="2"/>
  <c r="F31" i="2" s="1"/>
  <c r="I9" i="2"/>
  <c r="K7" i="2"/>
  <c r="E39" i="2"/>
  <c r="F39" i="2" s="1"/>
  <c r="A73" i="2"/>
  <c r="D77" i="2"/>
  <c r="G53" i="2"/>
  <c r="C58" i="2" s="1"/>
  <c r="C69" i="2" s="1"/>
  <c r="L46" i="3"/>
  <c r="D16" i="9" s="1"/>
  <c r="D20" i="8"/>
  <c r="A50" i="3"/>
  <c r="F8" i="3"/>
  <c r="I42" i="3"/>
  <c r="A12" i="9" s="1"/>
  <c r="J42" i="3"/>
  <c r="B12" i="9" s="1"/>
  <c r="L42" i="3"/>
  <c r="D12" i="9" s="1"/>
  <c r="I46" i="3"/>
  <c r="A16" i="9" s="1"/>
  <c r="J46" i="3"/>
  <c r="B16" i="9" s="1"/>
  <c r="I50" i="3"/>
  <c r="A20" i="9" s="1"/>
  <c r="J50" i="3"/>
  <c r="B20" i="9" s="1"/>
  <c r="D46" i="3"/>
  <c r="B46" i="3"/>
  <c r="B42" i="3"/>
  <c r="D42" i="3"/>
  <c r="A42" i="3"/>
  <c r="A46" i="3"/>
  <c r="D69" i="2"/>
  <c r="G54" i="2"/>
  <c r="C59" i="2" s="1"/>
  <c r="C77" i="2" s="1"/>
  <c r="B77" i="2"/>
  <c r="B69" i="2"/>
  <c r="K10" i="2"/>
  <c r="D73" i="2"/>
  <c r="B73" i="2"/>
  <c r="E30" i="2"/>
  <c r="F30" i="2" s="1"/>
  <c r="E32" i="2"/>
  <c r="F32" i="2" s="1"/>
  <c r="E34" i="2"/>
  <c r="F34" i="2" s="1"/>
  <c r="E36" i="2"/>
  <c r="F36" i="2" s="1"/>
  <c r="E38" i="2"/>
  <c r="F38" i="2" s="1"/>
  <c r="E40" i="2"/>
  <c r="F40" i="2" s="1"/>
  <c r="D10" i="3"/>
  <c r="F9" i="3"/>
  <c r="G8" i="3"/>
  <c r="E9" i="3"/>
  <c r="G7" i="3"/>
  <c r="B2" i="3"/>
  <c r="C114" i="2" l="1"/>
  <c r="B17" i="7"/>
  <c r="D17" i="7"/>
  <c r="C13" i="7"/>
  <c r="D21" i="7"/>
  <c r="A17" i="7"/>
  <c r="B21" i="7"/>
  <c r="D13" i="7"/>
  <c r="B13" i="7"/>
  <c r="C21" i="7"/>
  <c r="B16" i="8"/>
  <c r="B12" i="8"/>
  <c r="D16" i="8"/>
  <c r="A20" i="8"/>
  <c r="D12" i="8"/>
  <c r="A16" i="8"/>
  <c r="C73" i="2"/>
  <c r="E10" i="3"/>
  <c r="G9" i="3"/>
  <c r="D11" i="3"/>
  <c r="F10" i="3"/>
  <c r="C17" i="7" l="1"/>
  <c r="E11" i="3"/>
  <c r="G10" i="3"/>
  <c r="D12" i="3"/>
  <c r="F11" i="3"/>
  <c r="E12" i="3" l="1"/>
  <c r="G11" i="3"/>
  <c r="D13" i="3"/>
  <c r="F12" i="3"/>
  <c r="D14" i="3" l="1"/>
  <c r="F13" i="3"/>
  <c r="G12" i="3"/>
  <c r="E13" i="3"/>
  <c r="E14" i="3" l="1"/>
  <c r="G13" i="3"/>
  <c r="D15" i="3"/>
  <c r="F14" i="3"/>
  <c r="D16" i="3" l="1"/>
  <c r="F15" i="3"/>
  <c r="E15" i="3"/>
  <c r="G14" i="3"/>
  <c r="E16" i="3" l="1"/>
  <c r="G15" i="3"/>
  <c r="D17" i="3"/>
  <c r="F16" i="3"/>
  <c r="D18" i="3" l="1"/>
  <c r="F17" i="3"/>
  <c r="G16" i="3"/>
  <c r="E17" i="3"/>
  <c r="E18" i="3" l="1"/>
  <c r="G17" i="3"/>
  <c r="D19" i="3"/>
  <c r="F18" i="3"/>
  <c r="D20" i="3" l="1"/>
  <c r="F20" i="3" s="1"/>
  <c r="F19" i="3"/>
  <c r="E19" i="3"/>
  <c r="G18" i="3"/>
  <c r="E20" i="3" l="1"/>
  <c r="G20" i="3" s="1"/>
  <c r="G1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52" authorId="0" shapeId="0" xr:uid="{D8918C6B-5602-4CCA-982C-661CF91E4C23}">
      <text>
        <r>
          <rPr>
            <sz val="10"/>
            <color rgb="FF000000"/>
            <rFont val="Arial"/>
            <family val="2"/>
            <scheme val="minor"/>
          </rPr>
          <t>Default = 38.5mm
Distance from Z-datum to side of gripper finger
This is in the Y direction for COG relative to robot wrist</t>
        </r>
      </text>
    </comment>
    <comment ref="E52" authorId="0" shapeId="0" xr:uid="{75660600-268F-4275-A80C-FF7722E4C46E}">
      <text>
        <r>
          <rPr>
            <sz val="10"/>
            <color rgb="FF000000"/>
            <rFont val="Arial"/>
            <family val="2"/>
            <scheme val="minor"/>
          </rPr>
          <t>COG default from datum = part length / 2
override if part is significantly asymmetric</t>
        </r>
      </text>
    </comment>
    <comment ref="D93" authorId="0" shapeId="0" xr:uid="{CB5D76AA-9343-4B5A-A91F-9BFF307815FB}">
      <text>
        <r>
          <rPr>
            <sz val="10"/>
            <color rgb="FF000000"/>
            <rFont val="Arial"/>
            <family val="2"/>
            <scheme val="minor"/>
          </rPr>
          <t>Default = 38.5mm
Distance from Z-datum to side of gripper finger
This is in the Y direction for COG relative to robot wrist</t>
        </r>
      </text>
    </comment>
    <comment ref="E93" authorId="0" shapeId="0" xr:uid="{50FC92E6-F39D-4652-8AF7-7D6879578CA4}">
      <text>
        <r>
          <rPr>
            <sz val="10"/>
            <color rgb="FF000000"/>
            <rFont val="Arial"/>
            <family val="2"/>
            <scheme val="minor"/>
          </rPr>
          <t>COG default from datum = part length / 2
override if part is significantly asymmetric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7" authorId="0" shapeId="0" xr:uid="{99B1D24F-FD0E-4FD4-B9D1-FD6894C9A302}">
      <text>
        <r>
          <rPr>
            <sz val="10"/>
            <color rgb="FF000000"/>
            <rFont val="Arial"/>
            <family val="2"/>
            <scheme val="minor"/>
          </rPr>
          <t>COG default from datum = part length / 2
override if part is significantly asymmetric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7" authorId="0" shapeId="0" xr:uid="{34463803-D34F-4F92-832D-B161D903FBCB}">
      <text>
        <r>
          <rPr>
            <sz val="10"/>
            <color rgb="FF000000"/>
            <rFont val="Arial"/>
            <family val="2"/>
            <scheme val="minor"/>
          </rPr>
          <t>COG default from datum = part length / 2
override if part is significantly asymmetric</t>
        </r>
      </text>
    </comment>
  </commentList>
</comments>
</file>

<file path=xl/sharedStrings.xml><?xml version="1.0" encoding="utf-8"?>
<sst xmlns="http://schemas.openxmlformats.org/spreadsheetml/2006/main" count="358" uniqueCount="161">
  <si>
    <t>Puck Diam</t>
  </si>
  <si>
    <t>Finger and Bolt Position</t>
  </si>
  <si>
    <t>Gripper
Radial Overtravel</t>
  </si>
  <si>
    <t>Gripper
Radial Clearance</t>
  </si>
  <si>
    <t>Pipe Picking</t>
  </si>
  <si>
    <t>Total Gripper Finger Deflection</t>
  </si>
  <si>
    <t>Max Clearance</t>
  </si>
  <si>
    <t>V allowance</t>
  </si>
  <si>
    <t>Min Allowance</t>
  </si>
  <si>
    <t>values used to calculate MIN/MAX Pipe</t>
  </si>
  <si>
    <t>*MAX PIPE = 2.5" *BARELY</t>
  </si>
  <si>
    <t>Finger P/N</t>
  </si>
  <si>
    <t>Gap Between Fingers 
when Gripper is Open</t>
  </si>
  <si>
    <t>Max Pipe
*when diam touches corner of "V"</t>
  </si>
  <si>
    <t>Min Pipe
*when bolt-on fingers touch</t>
  </si>
  <si>
    <t>MAX PIPE</t>
  </si>
  <si>
    <t>MIN PIPE</t>
  </si>
  <si>
    <t>Range</t>
  </si>
  <si>
    <t>Overlap</t>
  </si>
  <si>
    <t>Open 
Radial Clearance</t>
  </si>
  <si>
    <t>Close
Radial
Overtravel</t>
  </si>
  <si>
    <t>Infeed</t>
  </si>
  <si>
    <t>Spacing</t>
  </si>
  <si>
    <t xml:space="preserve"> 2-A</t>
  </si>
  <si>
    <t>2"</t>
  </si>
  <si>
    <t>EVERY SLOT</t>
  </si>
  <si>
    <t xml:space="preserve"> 2-B</t>
  </si>
  <si>
    <t xml:space="preserve"> 3-A</t>
  </si>
  <si>
    <t>A</t>
  </si>
  <si>
    <t>IF DIA IS GREATER THAN 0.875", EVERY OTHER SLOT</t>
  </si>
  <si>
    <t xml:space="preserve"> 4-A</t>
  </si>
  <si>
    <t>4"</t>
  </si>
  <si>
    <t>EVERY OTHER SLOT FOR ALL</t>
  </si>
  <si>
    <t xml:space="preserve"> 5-A</t>
  </si>
  <si>
    <t>6"</t>
  </si>
  <si>
    <t>EVERY THIRD SLOT but not supported with current gripper</t>
  </si>
  <si>
    <t xml:space="preserve"> 5-B</t>
  </si>
  <si>
    <t xml:space="preserve"> 6-A</t>
  </si>
  <si>
    <t xml:space="preserve"> 6-B</t>
  </si>
  <si>
    <t xml:space="preserve"> 7-A</t>
  </si>
  <si>
    <t xml:space="preserve"> 7-B</t>
  </si>
  <si>
    <t xml:space="preserve"> 8-A</t>
  </si>
  <si>
    <t>Pick Height for Pipes</t>
  </si>
  <si>
    <t>Constants</t>
  </si>
  <si>
    <t>inches</t>
  </si>
  <si>
    <t>mm</t>
  </si>
  <si>
    <t>*CALIBRATION CART WITH FINGERS IN OUTSIDE #2</t>
  </si>
  <si>
    <t>Gripper Center Distance from CAL</t>
  </si>
  <si>
    <t>Bottom of Infeed V to Cart</t>
  </si>
  <si>
    <t>Constants Sum</t>
  </si>
  <si>
    <t>Pipe Size
(outside diameter)
inches</t>
  </si>
  <si>
    <t>Pipe Radius
(inches)</t>
  </si>
  <si>
    <t>V to center
(inches)</t>
  </si>
  <si>
    <t>Pick Height
(inches)</t>
  </si>
  <si>
    <t>Pick Height
(mm)</t>
  </si>
  <si>
    <t>Center of Gravity (COG)</t>
  </si>
  <si>
    <t>YELLOW</t>
  </si>
  <si>
    <t>Requires input per part config</t>
  </si>
  <si>
    <t>ORANGE</t>
  </si>
  <si>
    <t>Default values available but can be overridden</t>
  </si>
  <si>
    <t>Known data:</t>
  </si>
  <si>
    <t>GREEN</t>
  </si>
  <si>
    <t>Calculated or known value</t>
  </si>
  <si>
    <t>Mass of Gripper (kg)</t>
  </si>
  <si>
    <t>Gripper Finger width (mm)</t>
  </si>
  <si>
    <t>Part Information:</t>
  </si>
  <si>
    <t>Part Weight (kg)</t>
  </si>
  <si>
    <t>Location of Part COG relative to gripper center</t>
  </si>
  <si>
    <t>Part in Gripper 1 (raw material)</t>
  </si>
  <si>
    <t>Part in Gripper 2 (finished part)</t>
  </si>
  <si>
    <t>COGx
(mm)</t>
  </si>
  <si>
    <t>COGy
(mm)</t>
  </si>
  <si>
    <t>COGz
(mm)</t>
  </si>
  <si>
    <t>Empty Gripper Center of Mass</t>
  </si>
  <si>
    <t>x
(mm)</t>
  </si>
  <si>
    <t>y
(mm)</t>
  </si>
  <si>
    <t>z
(mm)</t>
  </si>
  <si>
    <t>Gripper 1 center</t>
  </si>
  <si>
    <t>Gripper 2 center</t>
  </si>
  <si>
    <t>Calculated Mass &amp; COG</t>
  </si>
  <si>
    <t>Gripper 1 Holding Raw Part 1</t>
  </si>
  <si>
    <t>Total Mass
(kg)</t>
  </si>
  <si>
    <r>
      <rPr>
        <b/>
        <sz val="10"/>
        <color theme="1"/>
        <rFont val="Arial"/>
        <family val="2"/>
      </rPr>
      <t xml:space="preserve">Gripper 1 &amp; 2 Holding Part  </t>
    </r>
    <r>
      <rPr>
        <i/>
        <sz val="10"/>
        <color theme="1"/>
        <rFont val="Arial"/>
        <family val="2"/>
      </rPr>
      <t>*Gripper 1 with Raw - Gripper 2 with Finished*</t>
    </r>
  </si>
  <si>
    <r>
      <rPr>
        <b/>
        <sz val="10"/>
        <color theme="1"/>
        <rFont val="Arial"/>
        <family val="2"/>
      </rPr>
      <t xml:space="preserve">Gripper 2 Holding Finished Part 2 </t>
    </r>
    <r>
      <rPr>
        <i/>
        <sz val="10"/>
        <color theme="1"/>
        <rFont val="Arial"/>
        <family val="2"/>
      </rPr>
      <t>*Gripper 1 empty*</t>
    </r>
  </si>
  <si>
    <t>INPUT VALUE</t>
  </si>
  <si>
    <t>RESULTANT</t>
  </si>
  <si>
    <t>Bolt Position</t>
  </si>
  <si>
    <t>Min
Diameter
at Gripper Close</t>
  </si>
  <si>
    <t>Max
Diameter
at Gripper Open</t>
  </si>
  <si>
    <t>Min
Puck</t>
  </si>
  <si>
    <t>Max
Puck</t>
  </si>
  <si>
    <t>0-1 (0.50 engrave)</t>
  </si>
  <si>
    <t>0-2 (0.75 engrave)</t>
  </si>
  <si>
    <t>0-3 (1.00 engrave)</t>
  </si>
  <si>
    <t>0-4 (1.25 engrave)</t>
  </si>
  <si>
    <t>0-5 (1.50 engrave)</t>
  </si>
  <si>
    <t>0-6 (1.75 engrave)</t>
  </si>
  <si>
    <t>0-7 (2.00 engrave)</t>
  </si>
  <si>
    <t>0-8 (2.25 engrave)</t>
  </si>
  <si>
    <t>0-9 (2.50 engrave)</t>
  </si>
  <si>
    <t>0-10 (2.75 engrave)</t>
  </si>
  <si>
    <t>0-11 (3.00 engrave)</t>
  </si>
  <si>
    <t>0-12 (3.25 engrave)</t>
  </si>
  <si>
    <t>0-13 (3.50 engrave)</t>
  </si>
  <si>
    <t>0-14 (3.75 engrave)</t>
  </si>
  <si>
    <t>0-15 (4.00 engrave)</t>
  </si>
  <si>
    <t>Gripper Center of Mass</t>
  </si>
  <si>
    <t>Gripper 1 Part</t>
  </si>
  <si>
    <t>Gripper 2 Part</t>
  </si>
  <si>
    <r>
      <rPr>
        <b/>
        <sz val="10"/>
        <color theme="1"/>
        <rFont val="Arial"/>
        <family val="2"/>
      </rPr>
      <t xml:space="preserve">Gripper 1 &amp; 2 Holding Part  </t>
    </r>
    <r>
      <rPr>
        <i/>
        <sz val="10"/>
        <color theme="1"/>
        <rFont val="Arial"/>
        <family val="2"/>
      </rPr>
      <t>*Gripper 1 with Raw - Gripper 2 with Finished*</t>
    </r>
  </si>
  <si>
    <r>
      <rPr>
        <b/>
        <sz val="10"/>
        <color theme="1"/>
        <rFont val="Arial"/>
        <family val="2"/>
      </rPr>
      <t xml:space="preserve">Gripper 2 Holding Finished Part 2 </t>
    </r>
    <r>
      <rPr>
        <i/>
        <sz val="10"/>
        <color theme="1"/>
        <rFont val="Arial"/>
        <family val="2"/>
      </rPr>
      <t>*Gripper 1 empty*</t>
    </r>
  </si>
  <si>
    <t>Part Weight
(kg)</t>
  </si>
  <si>
    <t>Part Height
(mm)</t>
  </si>
  <si>
    <t>Part Length
(mm)</t>
  </si>
  <si>
    <t>X-offset
(mm)</t>
  </si>
  <si>
    <t>Part COG
(mm)</t>
  </si>
  <si>
    <t>COG - Gripper 1 Holding Raw Part 1</t>
  </si>
  <si>
    <r>
      <rPr>
        <b/>
        <sz val="10"/>
        <color theme="1"/>
        <rFont val="Arial"/>
        <family val="2"/>
      </rPr>
      <t xml:space="preserve">COG - Gripper 1 &amp; 2 Holding Part  </t>
    </r>
    <r>
      <rPr>
        <i/>
        <sz val="10"/>
        <color theme="1"/>
        <rFont val="Arial"/>
        <family val="2"/>
      </rPr>
      <t>*Gripper 1 with Raw - Gripper 2 with Finished*</t>
    </r>
  </si>
  <si>
    <r>
      <rPr>
        <b/>
        <sz val="10"/>
        <color theme="1"/>
        <rFont val="Arial"/>
        <family val="2"/>
      </rPr>
      <t xml:space="preserve">COG - Gripper 2 Holding Finished Part 2 </t>
    </r>
    <r>
      <rPr>
        <i/>
        <sz val="10"/>
        <color theme="1"/>
        <rFont val="Arial"/>
        <family val="2"/>
      </rPr>
      <t>*Gripper 1 empty*</t>
    </r>
  </si>
  <si>
    <t>PUCK Center of Gravity (COG)</t>
  </si>
  <si>
    <t>Calculated value</t>
  </si>
  <si>
    <t>Part Length (mm)</t>
  </si>
  <si>
    <t>X-offset (mm)</t>
  </si>
  <si>
    <t>Part COG (mm)</t>
  </si>
  <si>
    <t>X-Datum from center (relative to Robot Y)</t>
  </si>
  <si>
    <t>Part 1 isolated COG</t>
  </si>
  <si>
    <t>Part 2 isolated COG</t>
  </si>
  <si>
    <t>Gripper 1 Pick</t>
  </si>
  <si>
    <t>Gripper 2 Place</t>
  </si>
  <si>
    <t>*assumes part center of mass is 0.5 x height (symmetric part)</t>
  </si>
  <si>
    <t>Part Weight
(lbs.)</t>
  </si>
  <si>
    <t>Total Mass
(lbs.)</t>
  </si>
  <si>
    <t>Part Height
(inch)</t>
  </si>
  <si>
    <t>COGx
(inch)</t>
  </si>
  <si>
    <t>COGy
(inch)</t>
  </si>
  <si>
    <t>COGz
(inch)</t>
  </si>
  <si>
    <t>IMPERIAL UNITS</t>
  </si>
  <si>
    <t>Mass of Gripper (lbs)</t>
  </si>
  <si>
    <t>COGx
(inches)</t>
  </si>
  <si>
    <t>COGy
(inches)</t>
  </si>
  <si>
    <t>COGz
(inches)</t>
  </si>
  <si>
    <t>x
(inches)</t>
  </si>
  <si>
    <t>y
(inches)</t>
  </si>
  <si>
    <t>z
(inches)</t>
  </si>
  <si>
    <t>Part Weight
(lbs)</t>
  </si>
  <si>
    <t>Total Mass
(lbs)</t>
  </si>
  <si>
    <t>x
(inch)</t>
  </si>
  <si>
    <t>y
(inch)</t>
  </si>
  <si>
    <t>z
(inch)</t>
  </si>
  <si>
    <t>Part Weight (lbs)</t>
  </si>
  <si>
    <t>METRIC UNITS</t>
  </si>
  <si>
    <t>Part Length
(inches)</t>
  </si>
  <si>
    <t>X-offset
(inches)</t>
  </si>
  <si>
    <t>Part COG
(inches)</t>
  </si>
  <si>
    <t>IMPERIAL</t>
  </si>
  <si>
    <t>METRIC</t>
  </si>
  <si>
    <t>Gripper Finger width (inches)</t>
  </si>
  <si>
    <t>Part Length (inches)</t>
  </si>
  <si>
    <t>X-offset (inches)</t>
  </si>
  <si>
    <t>Part COG (inches)</t>
  </si>
  <si>
    <t>SHAFT Center of Gravity (COG)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</si>
</sst>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26" x14ac:knownFonts="1">
    <font>
      <sz val="10"/>
      <color rgb="FF000000"/>
      <name val="Arial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Arial"/>
      <family val="2"/>
      <scheme val="minor"/>
    </font>
    <font>
      <i/>
      <sz val="11"/>
      <color rgb="FF000000"/>
      <name val="Calibri"/>
      <family val="2"/>
    </font>
    <font>
      <sz val="10"/>
      <name val="Arial"/>
      <family val="2"/>
    </font>
    <font>
      <b/>
      <sz val="11"/>
      <color rgb="FF6AA84F"/>
      <name val="Calibri"/>
      <family val="2"/>
    </font>
    <font>
      <b/>
      <sz val="11"/>
      <color rgb="FFFF9900"/>
      <name val="Calibri"/>
      <family val="2"/>
    </font>
    <font>
      <b/>
      <sz val="11"/>
      <color rgb="FF85200C"/>
      <name val="Calibri"/>
      <family val="2"/>
    </font>
    <font>
      <b/>
      <sz val="11"/>
      <color rgb="FF9900FF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  <scheme val="minor"/>
    </font>
    <font>
      <sz val="10"/>
      <color rgb="FF000000"/>
      <name val="Roboto"/>
    </font>
    <font>
      <b/>
      <sz val="10"/>
      <color theme="0"/>
      <name val="Arial"/>
      <family val="2"/>
      <scheme val="minor"/>
    </font>
    <font>
      <i/>
      <sz val="10"/>
      <color theme="1"/>
      <name val="Arial"/>
      <family val="2"/>
    </font>
    <font>
      <b/>
      <sz val="10"/>
      <color theme="1"/>
      <name val="Arial"/>
      <family val="2"/>
      <scheme val="minor"/>
    </font>
    <font>
      <b/>
      <sz val="12"/>
      <color theme="1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b/>
      <sz val="12"/>
      <color rgb="FF000000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Arial"/>
      <family val="2"/>
    </font>
    <font>
      <b/>
      <sz val="18"/>
      <color rgb="FF000000"/>
      <name val="Calibri"/>
      <family val="2"/>
    </font>
    <font>
      <sz val="10"/>
      <color rgb="FF000000"/>
      <name val="Arial"/>
      <family val="2"/>
      <scheme val="minor"/>
    </font>
    <font>
      <b/>
      <sz val="10"/>
      <color rgb="FF000000"/>
      <name val="Arial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B4C6E7"/>
        <bgColor rgb="FFB4C6E7"/>
      </patternFill>
    </fill>
    <fill>
      <patternFill patternType="solid">
        <fgColor rgb="FFC6E0B4"/>
        <bgColor rgb="FFC6E0B4"/>
      </patternFill>
    </fill>
    <fill>
      <patternFill patternType="solid">
        <fgColor rgb="FF434343"/>
        <bgColor rgb="FF434343"/>
      </patternFill>
    </fill>
    <fill>
      <patternFill patternType="solid">
        <fgColor rgb="FFFFFF00"/>
        <bgColor rgb="FFFFFF00"/>
      </patternFill>
    </fill>
    <fill>
      <patternFill patternType="solid">
        <fgColor rgb="FF4285F4"/>
        <bgColor rgb="FF4285F4"/>
      </patternFill>
    </fill>
    <fill>
      <patternFill patternType="solid">
        <fgColor theme="4"/>
        <bgColor theme="4"/>
      </patternFill>
    </fill>
    <fill>
      <patternFill patternType="solid">
        <fgColor rgb="FFFFE599"/>
        <bgColor rgb="FFFFE599"/>
      </patternFill>
    </fill>
    <fill>
      <patternFill patternType="solid">
        <fgColor rgb="FFFFFFFF"/>
        <bgColor rgb="FFFFFFFF"/>
      </patternFill>
    </fill>
    <fill>
      <patternFill patternType="solid">
        <fgColor rgb="FFFF9900"/>
        <bgColor rgb="FFFF9900"/>
      </patternFill>
    </fill>
    <fill>
      <patternFill patternType="solid">
        <fgColor rgb="FFB6D7A8"/>
        <bgColor rgb="FFB6D7A8"/>
      </patternFill>
    </fill>
    <fill>
      <patternFill patternType="solid">
        <fgColor rgb="FF3C78D8"/>
        <bgColor rgb="FF3C78D8"/>
      </patternFill>
    </fill>
    <fill>
      <patternFill patternType="solid">
        <fgColor theme="7" tint="0.39997558519241921"/>
        <bgColor rgb="FFB6D7A8"/>
      </patternFill>
    </fill>
    <fill>
      <patternFill patternType="solid">
        <fgColor theme="7" tint="0.39997558519241921"/>
        <bgColor rgb="FFC6E0B4"/>
      </patternFill>
    </fill>
    <fill>
      <patternFill patternType="solid">
        <fgColor theme="6" tint="-0.249977111117893"/>
        <bgColor rgb="FFFF9900"/>
      </patternFill>
    </fill>
    <fill>
      <patternFill patternType="solid">
        <fgColor rgb="FFFFFF00"/>
        <bgColor rgb="FFFF9900"/>
      </patternFill>
    </fill>
    <fill>
      <patternFill patternType="solid">
        <fgColor theme="6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5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wrapText="1"/>
    </xf>
    <xf numFmtId="164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3" fillId="4" borderId="0" xfId="0" applyFont="1" applyFill="1" applyAlignment="1">
      <alignment horizontal="center"/>
    </xf>
    <xf numFmtId="164" fontId="3" fillId="0" borderId="0" xfId="0" applyNumberFormat="1" applyFont="1" applyAlignment="1">
      <alignment horizontal="center"/>
    </xf>
    <xf numFmtId="0" fontId="1" fillId="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164" fontId="2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164" fontId="1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wrapText="1"/>
    </xf>
    <xf numFmtId="1" fontId="2" fillId="2" borderId="1" xfId="0" applyNumberFormat="1" applyFont="1" applyFill="1" applyBorder="1" applyAlignment="1">
      <alignment horizontal="center"/>
    </xf>
    <xf numFmtId="164" fontId="2" fillId="5" borderId="1" xfId="0" applyNumberFormat="1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" fontId="2" fillId="2" borderId="2" xfId="0" applyNumberFormat="1" applyFont="1" applyFill="1" applyBorder="1" applyAlignment="1">
      <alignment horizontal="center"/>
    </xf>
    <xf numFmtId="164" fontId="3" fillId="0" borderId="0" xfId="0" applyNumberFormat="1" applyFont="1"/>
    <xf numFmtId="0" fontId="12" fillId="7" borderId="0" xfId="0" applyFont="1" applyFill="1"/>
    <xf numFmtId="0" fontId="12" fillId="7" borderId="0" xfId="0" applyFont="1" applyFill="1" applyAlignment="1">
      <alignment horizontal="center"/>
    </xf>
    <xf numFmtId="0" fontId="12" fillId="0" borderId="0" xfId="0" applyFont="1"/>
    <xf numFmtId="164" fontId="11" fillId="0" borderId="1" xfId="0" applyNumberFormat="1" applyFont="1" applyBorder="1" applyAlignment="1">
      <alignment horizontal="center"/>
    </xf>
    <xf numFmtId="0" fontId="10" fillId="8" borderId="1" xfId="0" applyFont="1" applyFill="1" applyBorder="1" applyAlignment="1">
      <alignment horizontal="right"/>
    </xf>
    <xf numFmtId="0" fontId="12" fillId="8" borderId="1" xfId="0" applyFont="1" applyFill="1" applyBorder="1" applyAlignment="1">
      <alignment horizontal="center"/>
    </xf>
    <xf numFmtId="164" fontId="12" fillId="8" borderId="1" xfId="0" applyNumberFormat="1" applyFont="1" applyFill="1" applyBorder="1" applyAlignment="1">
      <alignment horizontal="center"/>
    </xf>
    <xf numFmtId="164" fontId="11" fillId="8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11" fillId="0" borderId="1" xfId="0" applyFont="1" applyBorder="1" applyAlignment="1">
      <alignment horizontal="center"/>
    </xf>
    <xf numFmtId="0" fontId="3" fillId="5" borderId="0" xfId="0" applyFont="1" applyFill="1" applyAlignment="1">
      <alignment horizontal="right"/>
    </xf>
    <xf numFmtId="0" fontId="3" fillId="5" borderId="0" xfId="0" applyFont="1" applyFill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3" fillId="11" borderId="0" xfId="0" applyFont="1" applyFill="1" applyAlignment="1">
      <alignment horizontal="right"/>
    </xf>
    <xf numFmtId="164" fontId="3" fillId="11" borderId="0" xfId="0" applyNumberFormat="1" applyFont="1" applyFill="1" applyAlignment="1">
      <alignment horizontal="left"/>
    </xf>
    <xf numFmtId="164" fontId="3" fillId="0" borderId="0" xfId="0" applyNumberFormat="1" applyFont="1" applyAlignment="1">
      <alignment horizontal="left"/>
    </xf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0" fontId="14" fillId="12" borderId="0" xfId="0" applyFont="1" applyFill="1" applyAlignment="1">
      <alignment horizontal="center"/>
    </xf>
    <xf numFmtId="2" fontId="12" fillId="3" borderId="1" xfId="0" applyNumberFormat="1" applyFont="1" applyFill="1" applyBorder="1" applyAlignment="1">
      <alignment horizontal="center"/>
    </xf>
    <xf numFmtId="0" fontId="1" fillId="10" borderId="0" xfId="0" applyFont="1" applyFill="1" applyAlignment="1">
      <alignment horizontal="center" wrapText="1"/>
    </xf>
    <xf numFmtId="0" fontId="12" fillId="10" borderId="0" xfId="0" applyFont="1" applyFill="1"/>
    <xf numFmtId="0" fontId="3" fillId="5" borderId="0" xfId="0" applyFont="1" applyFill="1" applyAlignment="1">
      <alignment horizontal="center"/>
    </xf>
    <xf numFmtId="0" fontId="3" fillId="11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3" fillId="5" borderId="1" xfId="0" applyFont="1" applyFill="1" applyBorder="1" applyAlignment="1">
      <alignment horizontal="center"/>
    </xf>
    <xf numFmtId="2" fontId="12" fillId="14" borderId="1" xfId="0" applyNumberFormat="1" applyFont="1" applyFill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2" fontId="17" fillId="5" borderId="1" xfId="0" applyNumberFormat="1" applyFont="1" applyFill="1" applyBorder="1" applyAlignment="1">
      <alignment horizontal="center"/>
    </xf>
    <xf numFmtId="165" fontId="17" fillId="5" borderId="1" xfId="0" applyNumberFormat="1" applyFont="1" applyFill="1" applyBorder="1" applyAlignment="1">
      <alignment horizontal="center"/>
    </xf>
    <xf numFmtId="0" fontId="18" fillId="0" borderId="0" xfId="0" applyFont="1"/>
    <xf numFmtId="0" fontId="17" fillId="0" borderId="1" xfId="0" applyFont="1" applyBorder="1" applyAlignment="1">
      <alignment horizontal="center" wrapText="1"/>
    </xf>
    <xf numFmtId="0" fontId="19" fillId="0" borderId="1" xfId="0" applyFont="1" applyBorder="1"/>
    <xf numFmtId="0" fontId="20" fillId="0" borderId="0" xfId="0" applyFont="1"/>
    <xf numFmtId="0" fontId="17" fillId="10" borderId="1" xfId="0" applyFont="1" applyFill="1" applyBorder="1" applyAlignment="1">
      <alignment horizontal="center"/>
    </xf>
    <xf numFmtId="164" fontId="17" fillId="0" borderId="1" xfId="0" applyNumberFormat="1" applyFont="1" applyBorder="1" applyAlignment="1">
      <alignment horizontal="center" wrapText="1"/>
    </xf>
    <xf numFmtId="0" fontId="21" fillId="5" borderId="0" xfId="0" applyFont="1" applyFill="1" applyAlignment="1">
      <alignment horizontal="right"/>
    </xf>
    <xf numFmtId="0" fontId="21" fillId="5" borderId="0" xfId="0" applyFont="1" applyFill="1"/>
    <xf numFmtId="0" fontId="21" fillId="15" borderId="0" xfId="0" applyFont="1" applyFill="1" applyAlignment="1">
      <alignment horizontal="right"/>
    </xf>
    <xf numFmtId="0" fontId="21" fillId="15" borderId="0" xfId="0" applyFont="1" applyFill="1"/>
    <xf numFmtId="0" fontId="21" fillId="13" borderId="0" xfId="0" applyFont="1" applyFill="1" applyAlignment="1">
      <alignment horizontal="right"/>
    </xf>
    <xf numFmtId="164" fontId="21" fillId="13" borderId="0" xfId="0" applyNumberFormat="1" applyFont="1" applyFill="1" applyAlignment="1">
      <alignment horizontal="left"/>
    </xf>
    <xf numFmtId="0" fontId="23" fillId="0" borderId="0" xfId="0" applyFont="1"/>
    <xf numFmtId="0" fontId="17" fillId="0" borderId="3" xfId="0" applyFont="1" applyBorder="1" applyAlignment="1">
      <alignment horizontal="center" wrapText="1"/>
    </xf>
    <xf numFmtId="0" fontId="17" fillId="5" borderId="3" xfId="0" applyFont="1" applyFill="1" applyBorder="1" applyAlignment="1">
      <alignment horizontal="center"/>
    </xf>
    <xf numFmtId="164" fontId="17" fillId="0" borderId="0" xfId="0" applyNumberFormat="1" applyFont="1" applyAlignment="1">
      <alignment horizontal="center" wrapText="1"/>
    </xf>
    <xf numFmtId="164" fontId="17" fillId="0" borderId="0" xfId="0" applyNumberFormat="1" applyFont="1" applyAlignment="1">
      <alignment horizontal="center"/>
    </xf>
    <xf numFmtId="0" fontId="17" fillId="0" borderId="7" xfId="0" applyFont="1" applyBorder="1" applyAlignment="1">
      <alignment horizontal="center" wrapText="1"/>
    </xf>
    <xf numFmtId="0" fontId="17" fillId="5" borderId="7" xfId="0" applyFont="1" applyFill="1" applyBorder="1" applyAlignment="1">
      <alignment horizontal="center"/>
    </xf>
    <xf numFmtId="164" fontId="17" fillId="16" borderId="1" xfId="0" applyNumberFormat="1" applyFont="1" applyFill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6" borderId="0" xfId="0" applyFont="1" applyFill="1"/>
    <xf numFmtId="0" fontId="11" fillId="6" borderId="0" xfId="0" applyFont="1" applyFill="1"/>
    <xf numFmtId="0" fontId="10" fillId="0" borderId="1" xfId="0" applyFont="1" applyBorder="1"/>
    <xf numFmtId="0" fontId="11" fillId="0" borderId="0" xfId="0" applyFont="1"/>
    <xf numFmtId="0" fontId="11" fillId="0" borderId="1" xfId="0" applyFont="1" applyBorder="1"/>
    <xf numFmtId="0" fontId="13" fillId="9" borderId="0" xfId="0" applyFont="1" applyFill="1"/>
    <xf numFmtId="0" fontId="14" fillId="6" borderId="0" xfId="0" applyFont="1" applyFill="1"/>
    <xf numFmtId="0" fontId="3" fillId="10" borderId="0" xfId="0" applyFont="1" applyFill="1" applyAlignment="1">
      <alignment horizontal="right"/>
    </xf>
    <xf numFmtId="0" fontId="3" fillId="10" borderId="0" xfId="0" applyFont="1" applyFill="1"/>
    <xf numFmtId="2" fontId="12" fillId="3" borderId="0" xfId="0" applyNumberFormat="1" applyFont="1" applyFill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0" fontId="12" fillId="0" borderId="1" xfId="0" applyFont="1" applyBorder="1"/>
    <xf numFmtId="2" fontId="3" fillId="5" borderId="1" xfId="0" applyNumberFormat="1" applyFont="1" applyFill="1" applyBorder="1" applyAlignment="1">
      <alignment horizontal="center"/>
    </xf>
    <xf numFmtId="0" fontId="3" fillId="11" borderId="1" xfId="0" applyFont="1" applyFill="1" applyBorder="1"/>
    <xf numFmtId="2" fontId="3" fillId="3" borderId="1" xfId="0" applyNumberFormat="1" applyFont="1" applyFill="1" applyBorder="1" applyAlignment="1">
      <alignment horizontal="center"/>
    </xf>
    <xf numFmtId="0" fontId="3" fillId="11" borderId="1" xfId="0" applyFont="1" applyFill="1" applyBorder="1" applyAlignment="1">
      <alignment horizontal="center"/>
    </xf>
    <xf numFmtId="2" fontId="3" fillId="11" borderId="1" xfId="0" applyNumberFormat="1" applyFont="1" applyFill="1" applyBorder="1" applyAlignment="1">
      <alignment horizontal="center"/>
    </xf>
    <xf numFmtId="164" fontId="3" fillId="11" borderId="1" xfId="0" applyNumberFormat="1" applyFont="1" applyFill="1" applyBorder="1" applyAlignment="1">
      <alignment horizontal="center"/>
    </xf>
    <xf numFmtId="0" fontId="3" fillId="7" borderId="0" xfId="0" applyFont="1" applyFill="1"/>
    <xf numFmtId="0" fontId="3" fillId="0" borderId="0" xfId="0" applyFont="1"/>
    <xf numFmtId="0" fontId="12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3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1" fillId="0" borderId="0" xfId="0" applyFont="1" applyAlignment="1">
      <alignment horizontal="left"/>
    </xf>
    <xf numFmtId="2" fontId="17" fillId="5" borderId="3" xfId="0" applyNumberFormat="1" applyFont="1" applyFill="1" applyBorder="1" applyAlignment="1">
      <alignment horizontal="center"/>
    </xf>
    <xf numFmtId="2" fontId="17" fillId="5" borderId="7" xfId="0" applyNumberFormat="1" applyFont="1" applyFill="1" applyBorder="1" applyAlignment="1">
      <alignment horizontal="center"/>
    </xf>
    <xf numFmtId="0" fontId="25" fillId="17" borderId="0" xfId="0" applyFont="1" applyFill="1"/>
    <xf numFmtId="164" fontId="12" fillId="3" borderId="0" xfId="0" applyNumberFormat="1" applyFont="1" applyFill="1" applyAlignment="1">
      <alignment horizontal="center"/>
    </xf>
    <xf numFmtId="0" fontId="1" fillId="0" borderId="3" xfId="0" applyFont="1" applyBorder="1" applyAlignment="1">
      <alignment horizontal="center"/>
    </xf>
    <xf numFmtId="0" fontId="5" fillId="0" borderId="4" xfId="0" applyFont="1" applyBorder="1"/>
    <xf numFmtId="0" fontId="5" fillId="0" borderId="5" xfId="0" applyFont="1" applyBorder="1"/>
    <xf numFmtId="0" fontId="12" fillId="0" borderId="0" xfId="0" applyFont="1"/>
    <xf numFmtId="0" fontId="0" fillId="0" borderId="0" xfId="0"/>
    <xf numFmtId="0" fontId="16" fillId="0" borderId="6" xfId="0" applyFont="1" applyBorder="1" applyAlignment="1">
      <alignment horizontal="left"/>
    </xf>
    <xf numFmtId="0" fontId="22" fillId="0" borderId="6" xfId="0" applyFont="1" applyBorder="1" applyAlignment="1">
      <alignment horizontal="left"/>
    </xf>
    <xf numFmtId="0" fontId="12" fillId="0" borderId="6" xfId="0" applyFont="1" applyBorder="1" applyAlignment="1">
      <alignment horizontal="left"/>
    </xf>
  </cellXfs>
  <cellStyles count="1">
    <cellStyle name="Normal" xfId="0" builtinId="0"/>
  </cellStyles>
  <dxfs count="1">
    <dxf>
      <fill>
        <patternFill patternType="solid">
          <fgColor rgb="FFF4C7C3"/>
          <bgColor rgb="FFF4C7C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609600</xdr:colOff>
      <xdr:row>27</xdr:row>
      <xdr:rowOff>66675</xdr:rowOff>
    </xdr:from>
    <xdr:ext cx="6029325" cy="1647825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609600</xdr:colOff>
      <xdr:row>27</xdr:row>
      <xdr:rowOff>66675</xdr:rowOff>
    </xdr:from>
    <xdr:ext cx="6029325" cy="1647825"/>
    <xdr:pic>
      <xdr:nvPicPr>
        <xdr:cNvPr id="3" name="image2.png" title="Image">
          <a:extLst>
            <a:ext uri="{FF2B5EF4-FFF2-40B4-BE49-F238E27FC236}">
              <a16:creationId xmlns:a16="http://schemas.microsoft.com/office/drawing/2014/main" id="{8CA15E70-25BE-4CF6-BC49-3ACD0164BA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68000" y="5467350"/>
          <a:ext cx="6029325" cy="1647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124</xdr:row>
      <xdr:rowOff>-152400</xdr:rowOff>
    </xdr:from>
    <xdr:ext cx="5248275" cy="6934200"/>
    <xdr:pic>
      <xdr:nvPicPr>
        <xdr:cNvPr id="4" name="image7.png" title="Image">
          <a:extLst>
            <a:ext uri="{FF2B5EF4-FFF2-40B4-BE49-F238E27FC236}">
              <a16:creationId xmlns:a16="http://schemas.microsoft.com/office/drawing/2014/main" id="{E6BA7BA1-6EED-4DA2-848F-20EA99FF6B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144750"/>
          <a:ext cx="5248275" cy="69342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124</xdr:row>
      <xdr:rowOff>0</xdr:rowOff>
    </xdr:from>
    <xdr:ext cx="4619625" cy="7419975"/>
    <xdr:pic>
      <xdr:nvPicPr>
        <xdr:cNvPr id="5" name="image5.png" title="Image">
          <a:extLst>
            <a:ext uri="{FF2B5EF4-FFF2-40B4-BE49-F238E27FC236}">
              <a16:creationId xmlns:a16="http://schemas.microsoft.com/office/drawing/2014/main" id="{56368C9E-6D3B-45CF-B98E-9CA1B7DDAED4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24450" y="15297150"/>
          <a:ext cx="4619625" cy="74199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609600</xdr:colOff>
      <xdr:row>54</xdr:row>
      <xdr:rowOff>180975</xdr:rowOff>
    </xdr:from>
    <xdr:ext cx="4248150" cy="4600575"/>
    <xdr:pic>
      <xdr:nvPicPr>
        <xdr:cNvPr id="6" name="image3.png" title="Image">
          <a:extLst>
            <a:ext uri="{FF2B5EF4-FFF2-40B4-BE49-F238E27FC236}">
              <a16:creationId xmlns:a16="http://schemas.microsoft.com/office/drawing/2014/main" id="{A2535735-875A-434F-833E-87FC5D93F43D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53325" y="10277475"/>
          <a:ext cx="4248150" cy="46005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400050</xdr:colOff>
      <xdr:row>3</xdr:row>
      <xdr:rowOff>76200</xdr:rowOff>
    </xdr:from>
    <xdr:to>
      <xdr:col>11</xdr:col>
      <xdr:colOff>542149</xdr:colOff>
      <xdr:row>33</xdr:row>
      <xdr:rowOff>27756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61EDDD-293D-BDFA-53CA-4F8319FA0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3325" y="771525"/>
          <a:ext cx="6209524" cy="65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533400</xdr:colOff>
      <xdr:row>5</xdr:row>
      <xdr:rowOff>38100</xdr:rowOff>
    </xdr:from>
    <xdr:to>
      <xdr:col>18</xdr:col>
      <xdr:colOff>68415</xdr:colOff>
      <xdr:row>31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62233D-B8ED-BD2B-AB32-90BCD4696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44500" y="1133475"/>
          <a:ext cx="4411815" cy="5829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400050</xdr:colOff>
      <xdr:row>3</xdr:row>
      <xdr:rowOff>76200</xdr:rowOff>
    </xdr:from>
    <xdr:to>
      <xdr:col>11</xdr:col>
      <xdr:colOff>542149</xdr:colOff>
      <xdr:row>33</xdr:row>
      <xdr:rowOff>27756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6156A3-63CD-4504-A3F9-84E429F82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3325" y="771525"/>
          <a:ext cx="6209524" cy="65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533400</xdr:colOff>
      <xdr:row>5</xdr:row>
      <xdr:rowOff>38100</xdr:rowOff>
    </xdr:from>
    <xdr:to>
      <xdr:col>18</xdr:col>
      <xdr:colOff>68415</xdr:colOff>
      <xdr:row>31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791403-2AF6-4A39-A0BD-41DF7EE5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44500" y="1133475"/>
          <a:ext cx="4411815" cy="5829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5</xdr:row>
      <xdr:rowOff>9525</xdr:rowOff>
    </xdr:from>
    <xdr:to>
      <xdr:col>11</xdr:col>
      <xdr:colOff>142875</xdr:colOff>
      <xdr:row>30</xdr:row>
      <xdr:rowOff>29314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42C118-F06E-E476-B4DA-B8DCC3F99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0" y="1104900"/>
          <a:ext cx="6286500" cy="5620489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20</xdr:row>
      <xdr:rowOff>123825</xdr:rowOff>
    </xdr:from>
    <xdr:to>
      <xdr:col>3</xdr:col>
      <xdr:colOff>688565</xdr:colOff>
      <xdr:row>45</xdr:row>
      <xdr:rowOff>104930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A9A658-8076-4EE1-9A3B-4A4CC6556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0525" y="4819650"/>
          <a:ext cx="5231990" cy="4981730"/>
        </a:xfrm>
        <a:prstGeom prst="rect">
          <a:avLst/>
        </a:prstGeom>
      </xdr:spPr>
    </xdr:pic>
    <xdr:clientData/>
  </xdr:twoCellAnchor>
  <xdr:twoCellAnchor editAs="oneCell">
    <xdr:from>
      <xdr:col>10</xdr:col>
      <xdr:colOff>595338</xdr:colOff>
      <xdr:row>5</xdr:row>
      <xdr:rowOff>1</xdr:rowOff>
    </xdr:from>
    <xdr:to>
      <xdr:col>18</xdr:col>
      <xdr:colOff>208895</xdr:colOff>
      <xdr:row>30</xdr:row>
      <xdr:rowOff>114301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51D8AA-6106-9A97-18F0-9858E6FF7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30163" y="1095376"/>
          <a:ext cx="4490357" cy="5715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5</xdr:row>
      <xdr:rowOff>9525</xdr:rowOff>
    </xdr:from>
    <xdr:to>
      <xdr:col>11</xdr:col>
      <xdr:colOff>142875</xdr:colOff>
      <xdr:row>30</xdr:row>
      <xdr:rowOff>29314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9EDC09-B581-4450-AA17-D9D32E91A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0" y="1104900"/>
          <a:ext cx="6286500" cy="5620489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20</xdr:row>
      <xdr:rowOff>123825</xdr:rowOff>
    </xdr:from>
    <xdr:to>
      <xdr:col>3</xdr:col>
      <xdr:colOff>688565</xdr:colOff>
      <xdr:row>45</xdr:row>
      <xdr:rowOff>104930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81BBE6-E4A0-4D6E-958B-D3473AD3A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0525" y="4819650"/>
          <a:ext cx="5231990" cy="4981730"/>
        </a:xfrm>
        <a:prstGeom prst="rect">
          <a:avLst/>
        </a:prstGeom>
      </xdr:spPr>
    </xdr:pic>
    <xdr:clientData/>
  </xdr:twoCellAnchor>
  <xdr:twoCellAnchor editAs="oneCell">
    <xdr:from>
      <xdr:col>10</xdr:col>
      <xdr:colOff>595338</xdr:colOff>
      <xdr:row>5</xdr:row>
      <xdr:rowOff>1</xdr:rowOff>
    </xdr:from>
    <xdr:to>
      <xdr:col>18</xdr:col>
      <xdr:colOff>208895</xdr:colOff>
      <xdr:row>30</xdr:row>
      <xdr:rowOff>114301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42A372-7DD7-48B4-9CCD-457F06E36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30163" y="1095376"/>
          <a:ext cx="4490357" cy="571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W1060"/>
  <sheetViews>
    <sheetView topLeftCell="A89" workbookViewId="0">
      <selection activeCell="B53" sqref="B53"/>
    </sheetView>
  </sheetViews>
  <sheetFormatPr defaultColWidth="12.5703125" defaultRowHeight="15.75" customHeight="1" x14ac:dyDescent="0.2"/>
  <cols>
    <col min="1" max="1" width="32.140625" customWidth="1"/>
    <col min="2" max="2" width="16.140625" bestFit="1" customWidth="1"/>
    <col min="3" max="3" width="31" customWidth="1"/>
    <col min="4" max="4" width="27.28515625" customWidth="1"/>
    <col min="5" max="5" width="20" bestFit="1" customWidth="1"/>
    <col min="6" max="6" width="34.140625" customWidth="1"/>
    <col min="7" max="7" width="44.42578125" bestFit="1" customWidth="1"/>
    <col min="18" max="18" width="45.140625" customWidth="1"/>
  </cols>
  <sheetData>
    <row r="1" spans="1:18" ht="15.75" customHeight="1" x14ac:dyDescent="0.25">
      <c r="A1" s="14" t="s">
        <v>4</v>
      </c>
      <c r="B1" s="15"/>
      <c r="C1" s="15"/>
      <c r="D1" s="15"/>
      <c r="E1" s="15"/>
      <c r="G1" s="1" t="s">
        <v>5</v>
      </c>
      <c r="H1" s="15"/>
      <c r="I1" s="15"/>
      <c r="J1" s="15" t="s">
        <v>6</v>
      </c>
      <c r="K1" s="15" t="s">
        <v>7</v>
      </c>
      <c r="L1" s="15" t="s">
        <v>8</v>
      </c>
      <c r="M1" s="15"/>
      <c r="N1" s="17"/>
      <c r="O1" s="17"/>
      <c r="P1" s="15"/>
      <c r="Q1" s="15"/>
      <c r="R1" s="16"/>
    </row>
    <row r="2" spans="1:18" ht="15.75" customHeight="1" x14ac:dyDescent="0.25">
      <c r="A2" s="1"/>
      <c r="B2" s="15"/>
      <c r="C2" s="15"/>
      <c r="D2" s="15"/>
      <c r="E2" s="15"/>
      <c r="G2" s="1">
        <v>5.3999999999999999E-2</v>
      </c>
      <c r="H2" s="15"/>
      <c r="I2" s="17"/>
      <c r="J2" s="17">
        <v>0.1</v>
      </c>
      <c r="K2" s="15">
        <v>0.02</v>
      </c>
      <c r="L2" s="10">
        <f>0.005</f>
        <v>5.0000000000000001E-3</v>
      </c>
      <c r="M2" s="15"/>
      <c r="N2" s="17"/>
      <c r="O2" s="17"/>
      <c r="P2" s="15"/>
      <c r="Q2" s="15"/>
      <c r="R2" s="16"/>
    </row>
    <row r="3" spans="1:18" ht="15.75" customHeight="1" x14ac:dyDescent="0.25">
      <c r="B3" s="1"/>
      <c r="C3" s="117" t="s">
        <v>9</v>
      </c>
      <c r="D3" s="118"/>
      <c r="E3" s="118"/>
      <c r="F3" s="118"/>
      <c r="G3" s="118"/>
      <c r="H3" s="119"/>
      <c r="I3" s="15"/>
      <c r="J3" s="15"/>
      <c r="K3" s="15"/>
      <c r="L3" s="15"/>
      <c r="M3" s="15"/>
      <c r="N3" s="17"/>
      <c r="O3" s="17"/>
      <c r="P3" s="15"/>
      <c r="Q3" s="15"/>
      <c r="R3" s="16" t="s">
        <v>10</v>
      </c>
    </row>
    <row r="4" spans="1:18" ht="15.75" customHeight="1" x14ac:dyDescent="0.25">
      <c r="A4" s="18"/>
      <c r="B4" s="4" t="s">
        <v>11</v>
      </c>
      <c r="C4" s="4" t="s">
        <v>12</v>
      </c>
      <c r="D4" s="4" t="s">
        <v>13</v>
      </c>
      <c r="E4" s="4" t="s">
        <v>14</v>
      </c>
      <c r="F4" s="19" t="s">
        <v>15</v>
      </c>
      <c r="G4" s="19" t="s">
        <v>16</v>
      </c>
      <c r="H4" s="4" t="s">
        <v>17</v>
      </c>
      <c r="I4" s="20" t="s">
        <v>18</v>
      </c>
      <c r="J4" s="20" t="s">
        <v>19</v>
      </c>
      <c r="K4" s="20" t="s">
        <v>20</v>
      </c>
      <c r="L4" s="4" t="s">
        <v>21</v>
      </c>
      <c r="M4" s="4" t="s">
        <v>22</v>
      </c>
      <c r="N4" s="21"/>
    </row>
    <row r="5" spans="1:18" ht="15.75" customHeight="1" x14ac:dyDescent="0.25">
      <c r="A5" s="6" t="s">
        <v>23</v>
      </c>
      <c r="B5" s="22">
        <v>5010611</v>
      </c>
      <c r="C5" s="7">
        <v>0.97699999999999998</v>
      </c>
      <c r="D5" s="8">
        <v>0.56000000000000005</v>
      </c>
      <c r="E5" s="8">
        <v>0.36799999999999999</v>
      </c>
      <c r="F5" s="23">
        <v>0.53100000000000003</v>
      </c>
      <c r="G5" s="23">
        <v>0.375</v>
      </c>
      <c r="H5" s="24">
        <f t="shared" ref="H5:H8" si="0">D5-E5</f>
        <v>0.19200000000000006</v>
      </c>
      <c r="I5" s="24"/>
      <c r="J5" s="24">
        <f t="shared" ref="J5:J15" si="1">(C5-F5)/2</f>
        <v>0.22299999999999998</v>
      </c>
      <c r="K5" s="24">
        <f t="shared" ref="K5:K15" si="2">G5-E5</f>
        <v>7.0000000000000062E-3</v>
      </c>
      <c r="L5" s="6"/>
      <c r="M5" s="6" t="s">
        <v>24</v>
      </c>
      <c r="N5" s="84" t="s">
        <v>25</v>
      </c>
    </row>
    <row r="6" spans="1:18" ht="15.75" customHeight="1" x14ac:dyDescent="0.25">
      <c r="A6" s="11" t="s">
        <v>26</v>
      </c>
      <c r="B6" s="25">
        <v>5010611</v>
      </c>
      <c r="C6" s="7">
        <v>0.97699999999999998</v>
      </c>
      <c r="D6" s="8">
        <v>0.93</v>
      </c>
      <c r="E6" s="8">
        <v>0.504</v>
      </c>
      <c r="F6" s="23">
        <v>0.875</v>
      </c>
      <c r="G6" s="23">
        <v>0.53200000000000003</v>
      </c>
      <c r="H6" s="24">
        <f t="shared" si="0"/>
        <v>0.42600000000000005</v>
      </c>
      <c r="I6" s="24">
        <f t="shared" ref="I6:I14" si="3">-(F5-G6)</f>
        <v>1.0000000000000009E-3</v>
      </c>
      <c r="J6" s="24">
        <f t="shared" si="1"/>
        <v>5.099999999999999E-2</v>
      </c>
      <c r="K6" s="24">
        <f t="shared" si="2"/>
        <v>2.8000000000000025E-2</v>
      </c>
      <c r="L6" s="6"/>
      <c r="M6" s="6" t="s">
        <v>24</v>
      </c>
      <c r="N6" s="84" t="s">
        <v>25</v>
      </c>
    </row>
    <row r="7" spans="1:18" ht="15.75" customHeight="1" x14ac:dyDescent="0.25">
      <c r="A7" s="11" t="s">
        <v>27</v>
      </c>
      <c r="B7" s="25">
        <v>5010522</v>
      </c>
      <c r="C7" s="7">
        <v>1.2270000000000001</v>
      </c>
      <c r="D7" s="8">
        <v>1.3360000000000001</v>
      </c>
      <c r="E7" s="8">
        <v>0.84399999999999997</v>
      </c>
      <c r="F7" s="23">
        <v>1.125</v>
      </c>
      <c r="G7" s="23">
        <f>IF(F6&gt;E7,F6+0.001,IF(F6&lt;E7,E7+$L$2,"FIX"))</f>
        <v>0.876</v>
      </c>
      <c r="H7" s="24">
        <f t="shared" si="0"/>
        <v>0.4920000000000001</v>
      </c>
      <c r="I7" s="24">
        <f t="shared" si="3"/>
        <v>1.0000000000000009E-3</v>
      </c>
      <c r="J7" s="24">
        <f t="shared" si="1"/>
        <v>5.1000000000000045E-2</v>
      </c>
      <c r="K7" s="24">
        <f t="shared" si="2"/>
        <v>3.2000000000000028E-2</v>
      </c>
      <c r="L7" s="6" t="s">
        <v>28</v>
      </c>
      <c r="M7" s="6" t="s">
        <v>24</v>
      </c>
      <c r="N7" s="85" t="s">
        <v>29</v>
      </c>
    </row>
    <row r="8" spans="1:18" ht="15.75" customHeight="1" x14ac:dyDescent="0.25">
      <c r="A8" s="11" t="s">
        <v>30</v>
      </c>
      <c r="B8" s="25">
        <v>5010609</v>
      </c>
      <c r="C8" s="7">
        <v>1.4770000000000001</v>
      </c>
      <c r="D8" s="8">
        <v>1.5</v>
      </c>
      <c r="E8" s="8">
        <v>1.1000000000000001</v>
      </c>
      <c r="F8" s="23">
        <v>1.375</v>
      </c>
      <c r="G8" s="23">
        <v>1.1259999999999999</v>
      </c>
      <c r="H8" s="24">
        <f t="shared" si="0"/>
        <v>0.39999999999999991</v>
      </c>
      <c r="I8" s="24">
        <f t="shared" si="3"/>
        <v>9.9999999999988987E-4</v>
      </c>
      <c r="J8" s="24">
        <f t="shared" si="1"/>
        <v>5.1000000000000045E-2</v>
      </c>
      <c r="K8" s="24">
        <f t="shared" si="2"/>
        <v>2.5999999999999801E-2</v>
      </c>
      <c r="L8" s="6" t="s">
        <v>28</v>
      </c>
      <c r="M8" s="6" t="s">
        <v>31</v>
      </c>
      <c r="N8" s="86" t="s">
        <v>32</v>
      </c>
    </row>
    <row r="9" spans="1:18" ht="15.75" customHeight="1" x14ac:dyDescent="0.25">
      <c r="A9" s="11" t="s">
        <v>33</v>
      </c>
      <c r="B9" s="25">
        <v>5010610</v>
      </c>
      <c r="C9" s="7">
        <v>1.7969999999999999</v>
      </c>
      <c r="D9" s="8">
        <v>1.77</v>
      </c>
      <c r="E9" s="8">
        <v>1.3640000000000001</v>
      </c>
      <c r="F9" s="23">
        <v>1.6875</v>
      </c>
      <c r="G9" s="23">
        <f t="shared" ref="G9:G10" si="4">F8+0.001</f>
        <v>1.3759999999999999</v>
      </c>
      <c r="H9" s="24"/>
      <c r="I9" s="24">
        <f t="shared" si="3"/>
        <v>9.9999999999988987E-4</v>
      </c>
      <c r="J9" s="24">
        <f t="shared" si="1"/>
        <v>5.4749999999999965E-2</v>
      </c>
      <c r="K9" s="24">
        <f t="shared" si="2"/>
        <v>1.1999999999999789E-2</v>
      </c>
      <c r="L9" s="6" t="s">
        <v>28</v>
      </c>
      <c r="M9" s="6" t="s">
        <v>34</v>
      </c>
      <c r="N9" s="87" t="s">
        <v>35</v>
      </c>
    </row>
    <row r="10" spans="1:18" ht="15.75" customHeight="1" x14ac:dyDescent="0.25">
      <c r="A10" s="11" t="s">
        <v>36</v>
      </c>
      <c r="B10" s="25">
        <v>5010612</v>
      </c>
      <c r="C10" s="7">
        <v>2.0499999999999998</v>
      </c>
      <c r="D10" s="8">
        <v>2.04</v>
      </c>
      <c r="E10" s="8">
        <v>1.65</v>
      </c>
      <c r="F10" s="23">
        <v>2</v>
      </c>
      <c r="G10" s="23">
        <f t="shared" si="4"/>
        <v>1.6884999999999999</v>
      </c>
      <c r="H10" s="24"/>
      <c r="I10" s="24">
        <f t="shared" si="3"/>
        <v>9.9999999999988987E-4</v>
      </c>
      <c r="J10" s="24">
        <f t="shared" si="1"/>
        <v>2.4999999999999911E-2</v>
      </c>
      <c r="K10" s="24">
        <f t="shared" si="2"/>
        <v>3.8499999999999979E-2</v>
      </c>
      <c r="L10" s="6"/>
      <c r="M10" s="6"/>
      <c r="N10" s="26"/>
      <c r="O10" s="26"/>
    </row>
    <row r="11" spans="1:18" ht="15.75" customHeight="1" x14ac:dyDescent="0.25">
      <c r="A11" s="11" t="s">
        <v>37</v>
      </c>
      <c r="B11" s="25">
        <v>5010617</v>
      </c>
      <c r="C11" s="7">
        <v>2.33</v>
      </c>
      <c r="D11" s="8">
        <v>2.27</v>
      </c>
      <c r="E11" s="8">
        <v>1.95</v>
      </c>
      <c r="F11" s="23">
        <v>2.25</v>
      </c>
      <c r="G11" s="23">
        <v>2.0009999999999999</v>
      </c>
      <c r="H11" s="24"/>
      <c r="I11" s="24">
        <f t="shared" si="3"/>
        <v>9.9999999999988987E-4</v>
      </c>
      <c r="J11" s="24">
        <f t="shared" si="1"/>
        <v>4.0000000000000036E-2</v>
      </c>
      <c r="K11" s="24">
        <f t="shared" si="2"/>
        <v>5.0999999999999934E-2</v>
      </c>
      <c r="L11" s="6"/>
      <c r="M11" s="6"/>
      <c r="N11" s="26"/>
      <c r="O11" s="26"/>
    </row>
    <row r="12" spans="1:18" ht="15.75" customHeight="1" x14ac:dyDescent="0.25">
      <c r="A12" s="11" t="s">
        <v>38</v>
      </c>
      <c r="B12" s="25">
        <v>5010618</v>
      </c>
      <c r="C12" s="7">
        <v>2.5499999999999998</v>
      </c>
      <c r="D12" s="8">
        <v>2.5</v>
      </c>
      <c r="E12" s="8">
        <v>2.2000000000000002</v>
      </c>
      <c r="F12" s="23">
        <v>2.4375</v>
      </c>
      <c r="G12" s="23">
        <v>2.2509999999999999</v>
      </c>
      <c r="H12" s="24"/>
      <c r="I12" s="24">
        <f t="shared" si="3"/>
        <v>9.9999999999988987E-4</v>
      </c>
      <c r="J12" s="24">
        <f t="shared" si="1"/>
        <v>5.6249999999999911E-2</v>
      </c>
      <c r="K12" s="24">
        <f t="shared" si="2"/>
        <v>5.0999999999999712E-2</v>
      </c>
      <c r="L12" s="6"/>
      <c r="M12" s="6"/>
      <c r="N12" s="26"/>
      <c r="O12" s="26"/>
    </row>
    <row r="13" spans="1:18" ht="15.75" customHeight="1" x14ac:dyDescent="0.25">
      <c r="A13" s="11" t="s">
        <v>39</v>
      </c>
      <c r="B13" s="25">
        <v>5010619</v>
      </c>
      <c r="C13" s="7">
        <v>2.73</v>
      </c>
      <c r="D13" s="8">
        <v>2.68</v>
      </c>
      <c r="E13" s="8">
        <v>2.4</v>
      </c>
      <c r="F13" s="23">
        <v>2.625</v>
      </c>
      <c r="G13" s="23">
        <v>2.4390000000000001</v>
      </c>
      <c r="H13" s="24"/>
      <c r="I13" s="24">
        <f t="shared" si="3"/>
        <v>1.5000000000000568E-3</v>
      </c>
      <c r="J13" s="24">
        <f t="shared" si="1"/>
        <v>5.2499999999999991E-2</v>
      </c>
      <c r="K13" s="24">
        <f t="shared" si="2"/>
        <v>3.9000000000000146E-2</v>
      </c>
      <c r="L13" s="6"/>
      <c r="M13" s="6"/>
      <c r="N13" s="26"/>
      <c r="O13" s="26"/>
    </row>
    <row r="14" spans="1:18" ht="15.75" customHeight="1" x14ac:dyDescent="0.25">
      <c r="A14" s="11" t="s">
        <v>40</v>
      </c>
      <c r="B14" s="25">
        <v>5010620</v>
      </c>
      <c r="C14" s="7">
        <v>2.88</v>
      </c>
      <c r="D14" s="8">
        <v>2.96</v>
      </c>
      <c r="E14" s="8">
        <v>2.6</v>
      </c>
      <c r="F14" s="23">
        <v>2.8490000000000002</v>
      </c>
      <c r="G14" s="23">
        <v>2.6259999999999999</v>
      </c>
      <c r="H14" s="24"/>
      <c r="I14" s="24">
        <f t="shared" si="3"/>
        <v>9.9999999999988987E-4</v>
      </c>
      <c r="J14" s="24">
        <f t="shared" si="1"/>
        <v>1.5499999999999847E-2</v>
      </c>
      <c r="K14" s="24">
        <f t="shared" si="2"/>
        <v>2.5999999999999801E-2</v>
      </c>
      <c r="L14" s="6"/>
      <c r="M14" s="6"/>
      <c r="N14" s="26"/>
      <c r="O14" s="26"/>
    </row>
    <row r="15" spans="1:18" ht="15.75" customHeight="1" x14ac:dyDescent="0.25">
      <c r="A15" s="11" t="s">
        <v>41</v>
      </c>
      <c r="B15" s="25">
        <v>5010614</v>
      </c>
      <c r="C15" s="7">
        <v>3.1019999999999999</v>
      </c>
      <c r="D15" s="8">
        <v>3.1</v>
      </c>
      <c r="E15" s="8">
        <v>2.83</v>
      </c>
      <c r="F15" s="23">
        <f>IF((MIN(C15,D15)=C15),C15-$J$2,D15-$K$2)</f>
        <v>3.08</v>
      </c>
      <c r="G15" s="23">
        <v>2.85</v>
      </c>
      <c r="H15" s="24"/>
      <c r="I15" s="24">
        <f>-(F13-G15)</f>
        <v>0.22500000000000009</v>
      </c>
      <c r="J15" s="24">
        <f t="shared" si="1"/>
        <v>1.0999999999999899E-2</v>
      </c>
      <c r="K15" s="24">
        <f t="shared" si="2"/>
        <v>2.0000000000000018E-2</v>
      </c>
      <c r="L15" s="6" t="s">
        <v>28</v>
      </c>
      <c r="M15" s="6" t="s">
        <v>34</v>
      </c>
      <c r="N15" s="26"/>
      <c r="O15" s="26"/>
    </row>
    <row r="16" spans="1:18" ht="12.75" x14ac:dyDescent="0.2">
      <c r="N16" s="26"/>
      <c r="O16" s="26"/>
    </row>
    <row r="17" spans="1:23" ht="12.75" x14ac:dyDescent="0.2">
      <c r="N17" s="26"/>
      <c r="O17" s="26"/>
    </row>
    <row r="18" spans="1:23" ht="12.75" x14ac:dyDescent="0.2">
      <c r="N18" s="26"/>
      <c r="O18" s="26"/>
    </row>
    <row r="19" spans="1:23" ht="12.75" x14ac:dyDescent="0.2">
      <c r="N19" s="26"/>
      <c r="O19" s="26"/>
    </row>
    <row r="20" spans="1:23" ht="12.75" x14ac:dyDescent="0.2">
      <c r="N20" s="26"/>
      <c r="O20" s="26"/>
    </row>
    <row r="21" spans="1:23" ht="12.75" x14ac:dyDescent="0.2">
      <c r="A21" s="88" t="s">
        <v>42</v>
      </c>
      <c r="B21" s="89"/>
      <c r="C21" s="89"/>
      <c r="D21" s="89"/>
      <c r="E21" s="89"/>
      <c r="F21" s="27"/>
      <c r="G21" s="28"/>
      <c r="H21" s="28"/>
      <c r="I21" s="28"/>
      <c r="J21" s="28"/>
      <c r="K21" s="28"/>
      <c r="L21" s="28"/>
      <c r="M21" s="28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2.75" x14ac:dyDescent="0.2">
      <c r="G22" s="10"/>
      <c r="H22" s="10"/>
      <c r="I22" s="10"/>
      <c r="J22" s="10"/>
      <c r="K22" s="10"/>
      <c r="L22" s="10"/>
      <c r="M22" s="10"/>
    </row>
    <row r="23" spans="1:23" ht="12.75" x14ac:dyDescent="0.2">
      <c r="A23" s="90" t="s">
        <v>43</v>
      </c>
      <c r="B23" s="36"/>
      <c r="C23" s="36" t="s">
        <v>44</v>
      </c>
      <c r="D23" s="36" t="s">
        <v>45</v>
      </c>
      <c r="E23" s="91"/>
      <c r="F23" s="120" t="s">
        <v>46</v>
      </c>
      <c r="G23" s="121"/>
      <c r="H23" s="121"/>
      <c r="I23" s="121"/>
      <c r="J23" s="121"/>
      <c r="K23" s="121"/>
      <c r="L23" s="121"/>
      <c r="M23" s="121"/>
    </row>
    <row r="24" spans="1:23" ht="12.75" x14ac:dyDescent="0.2">
      <c r="A24" s="92" t="s">
        <v>47</v>
      </c>
      <c r="B24" s="38"/>
      <c r="C24" s="38">
        <v>2.2601</v>
      </c>
      <c r="D24" s="30">
        <f t="shared" ref="D24:D26" si="5">C24*25.4</f>
        <v>57.40654</v>
      </c>
      <c r="G24" s="10"/>
      <c r="H24" s="10"/>
      <c r="I24" s="10"/>
      <c r="J24" s="10"/>
      <c r="K24" s="10"/>
      <c r="L24" s="10"/>
      <c r="M24" s="10"/>
    </row>
    <row r="25" spans="1:23" ht="12.75" x14ac:dyDescent="0.2">
      <c r="A25" s="92" t="s">
        <v>48</v>
      </c>
      <c r="B25" s="9"/>
      <c r="C25" s="9">
        <v>1</v>
      </c>
      <c r="D25" s="30">
        <f t="shared" si="5"/>
        <v>25.4</v>
      </c>
      <c r="G25" s="10"/>
      <c r="H25" s="10"/>
      <c r="I25" s="10"/>
      <c r="J25" s="10"/>
      <c r="K25" s="10"/>
      <c r="L25" s="10"/>
      <c r="M25" s="10"/>
    </row>
    <row r="26" spans="1:23" ht="12.75" x14ac:dyDescent="0.2">
      <c r="A26" s="31" t="s">
        <v>49</v>
      </c>
      <c r="B26" s="32"/>
      <c r="C26" s="33">
        <f>C24+C25</f>
        <v>3.2601</v>
      </c>
      <c r="D26" s="34">
        <f t="shared" si="5"/>
        <v>82.806539999999998</v>
      </c>
      <c r="E26" s="91"/>
      <c r="G26" s="10"/>
      <c r="H26" s="10"/>
      <c r="I26" s="10"/>
      <c r="J26" s="10"/>
      <c r="K26" s="10"/>
      <c r="L26" s="10"/>
      <c r="M26" s="10"/>
    </row>
    <row r="27" spans="1:23" ht="12.75" x14ac:dyDescent="0.2">
      <c r="D27" s="91"/>
      <c r="E27" s="91"/>
      <c r="G27" s="10"/>
      <c r="H27" s="10"/>
      <c r="I27" s="10"/>
      <c r="J27" s="10"/>
      <c r="K27" s="10"/>
      <c r="L27" s="10"/>
      <c r="M27" s="10"/>
    </row>
    <row r="28" spans="1:23" ht="12.75" x14ac:dyDescent="0.2">
      <c r="A28" s="36" t="s">
        <v>50</v>
      </c>
      <c r="B28" s="35"/>
      <c r="C28" s="35" t="s">
        <v>51</v>
      </c>
      <c r="D28" s="36" t="s">
        <v>52</v>
      </c>
      <c r="E28" s="36" t="s">
        <v>53</v>
      </c>
      <c r="F28" s="36" t="s">
        <v>54</v>
      </c>
      <c r="G28" s="93"/>
      <c r="H28" s="10"/>
      <c r="I28" s="10"/>
      <c r="J28" s="10"/>
      <c r="K28" s="10"/>
      <c r="L28" s="10"/>
      <c r="M28" s="10"/>
    </row>
    <row r="29" spans="1:23" ht="12.75" x14ac:dyDescent="0.2">
      <c r="A29" s="38">
        <v>0.25</v>
      </c>
      <c r="B29" s="9"/>
      <c r="C29" s="9">
        <f t="shared" ref="C29:C40" si="6">A29/2</f>
        <v>0.125</v>
      </c>
      <c r="D29" s="9">
        <f t="shared" ref="D29:D40" si="7">(2*((C29)^2))^0.5</f>
        <v>0.17677669529663689</v>
      </c>
      <c r="E29" s="30">
        <f t="shared" ref="E29:E40" si="8">D29+$C$26</f>
        <v>3.436876695296637</v>
      </c>
      <c r="F29" s="9">
        <f t="shared" ref="F29:F40" si="9">E29*25.4</f>
        <v>87.296668060534572</v>
      </c>
      <c r="G29" s="37"/>
      <c r="H29" s="10"/>
      <c r="I29" s="10"/>
      <c r="J29" s="10"/>
      <c r="K29" s="10"/>
      <c r="L29" s="10"/>
      <c r="M29" s="10"/>
    </row>
    <row r="30" spans="1:23" ht="12.75" x14ac:dyDescent="0.2">
      <c r="A30" s="38">
        <v>0.375</v>
      </c>
      <c r="B30" s="9"/>
      <c r="C30" s="9">
        <f t="shared" si="6"/>
        <v>0.1875</v>
      </c>
      <c r="D30" s="9">
        <f t="shared" si="7"/>
        <v>0.2651650429449553</v>
      </c>
      <c r="E30" s="30">
        <f t="shared" si="8"/>
        <v>3.5252650429449552</v>
      </c>
      <c r="F30" s="9">
        <f t="shared" si="9"/>
        <v>89.541732090801858</v>
      </c>
      <c r="G30" s="10"/>
      <c r="H30" s="10"/>
      <c r="I30" s="10"/>
      <c r="J30" s="10"/>
      <c r="K30" s="10"/>
      <c r="L30" s="10"/>
      <c r="M30" s="10"/>
    </row>
    <row r="31" spans="1:23" ht="12.75" x14ac:dyDescent="0.2">
      <c r="A31" s="38">
        <v>0.5</v>
      </c>
      <c r="B31" s="9"/>
      <c r="C31" s="9">
        <f t="shared" si="6"/>
        <v>0.25</v>
      </c>
      <c r="D31" s="9">
        <f t="shared" si="7"/>
        <v>0.35355339059327379</v>
      </c>
      <c r="E31" s="30">
        <f t="shared" si="8"/>
        <v>3.613653390593274</v>
      </c>
      <c r="F31" s="9">
        <f t="shared" si="9"/>
        <v>91.786796121069159</v>
      </c>
      <c r="G31" s="10"/>
      <c r="H31" s="10"/>
      <c r="I31" s="10"/>
      <c r="J31" s="10"/>
      <c r="K31" s="10"/>
      <c r="L31" s="10"/>
      <c r="M31" s="10"/>
    </row>
    <row r="32" spans="1:23" ht="12.75" x14ac:dyDescent="0.2">
      <c r="A32" s="38">
        <v>0.75</v>
      </c>
      <c r="B32" s="9"/>
      <c r="C32" s="9">
        <f t="shared" si="6"/>
        <v>0.375</v>
      </c>
      <c r="D32" s="9">
        <f t="shared" si="7"/>
        <v>0.5303300858899106</v>
      </c>
      <c r="E32" s="30">
        <f t="shared" si="8"/>
        <v>3.7904300858899105</v>
      </c>
      <c r="F32" s="9">
        <f t="shared" si="9"/>
        <v>96.276924181603718</v>
      </c>
      <c r="G32" s="10"/>
      <c r="H32" s="10"/>
      <c r="I32" s="10"/>
      <c r="J32" s="10"/>
      <c r="K32" s="10"/>
      <c r="L32" s="10"/>
      <c r="M32" s="10"/>
    </row>
    <row r="33" spans="1:13" ht="12.75" x14ac:dyDescent="0.2">
      <c r="A33" s="38">
        <v>0.875</v>
      </c>
      <c r="B33" s="9"/>
      <c r="C33" s="9">
        <f t="shared" si="6"/>
        <v>0.4375</v>
      </c>
      <c r="D33" s="9">
        <f t="shared" si="7"/>
        <v>0.61871843353822908</v>
      </c>
      <c r="E33" s="30">
        <f t="shared" si="8"/>
        <v>3.8788184335382292</v>
      </c>
      <c r="F33" s="9">
        <f t="shared" si="9"/>
        <v>98.521988211871019</v>
      </c>
      <c r="G33" s="10"/>
      <c r="H33" s="10"/>
      <c r="I33" s="10"/>
      <c r="J33" s="10"/>
      <c r="K33" s="10"/>
      <c r="L33" s="10"/>
      <c r="M33" s="10"/>
    </row>
    <row r="34" spans="1:13" ht="12.75" x14ac:dyDescent="0.2">
      <c r="A34" s="38">
        <v>1</v>
      </c>
      <c r="B34" s="9"/>
      <c r="C34" s="9">
        <f t="shared" si="6"/>
        <v>0.5</v>
      </c>
      <c r="D34" s="9">
        <f t="shared" si="7"/>
        <v>0.70710678118654757</v>
      </c>
      <c r="E34" s="30">
        <f t="shared" si="8"/>
        <v>3.9672067811865475</v>
      </c>
      <c r="F34" s="9">
        <f t="shared" si="9"/>
        <v>100.76705224213831</v>
      </c>
      <c r="G34" s="10"/>
      <c r="H34" s="10"/>
      <c r="I34" s="10"/>
      <c r="J34" s="10"/>
      <c r="K34" s="10"/>
      <c r="L34" s="10"/>
      <c r="M34" s="10"/>
    </row>
    <row r="35" spans="1:13" ht="12.75" x14ac:dyDescent="0.2">
      <c r="A35" s="38">
        <v>1.0625</v>
      </c>
      <c r="B35" s="9"/>
      <c r="C35" s="9">
        <f t="shared" si="6"/>
        <v>0.53125</v>
      </c>
      <c r="D35" s="9">
        <f t="shared" si="7"/>
        <v>0.75130095501070671</v>
      </c>
      <c r="E35" s="30">
        <f t="shared" si="8"/>
        <v>4.011400955010707</v>
      </c>
      <c r="F35" s="9">
        <f t="shared" si="9"/>
        <v>101.88958425727195</v>
      </c>
      <c r="G35" s="10"/>
      <c r="H35" s="10"/>
      <c r="I35" s="10"/>
      <c r="J35" s="10"/>
      <c r="K35" s="10"/>
      <c r="L35" s="10"/>
      <c r="M35" s="10"/>
    </row>
    <row r="36" spans="1:13" ht="12.75" x14ac:dyDescent="0.2">
      <c r="A36" s="38">
        <v>1.25</v>
      </c>
      <c r="B36" s="9"/>
      <c r="C36" s="9">
        <f t="shared" si="6"/>
        <v>0.625</v>
      </c>
      <c r="D36" s="9">
        <f t="shared" si="7"/>
        <v>0.88388347648318444</v>
      </c>
      <c r="E36" s="30">
        <f t="shared" si="8"/>
        <v>4.143983476483184</v>
      </c>
      <c r="F36" s="9">
        <f t="shared" si="9"/>
        <v>105.25718030267286</v>
      </c>
      <c r="G36" s="10"/>
      <c r="H36" s="10"/>
      <c r="I36" s="10"/>
      <c r="J36" s="10"/>
      <c r="K36" s="10"/>
      <c r="L36" s="10"/>
      <c r="M36" s="10"/>
    </row>
    <row r="37" spans="1:13" ht="12.75" x14ac:dyDescent="0.2">
      <c r="A37" s="38">
        <v>1.5</v>
      </c>
      <c r="B37" s="9"/>
      <c r="C37" s="9">
        <f t="shared" si="6"/>
        <v>0.75</v>
      </c>
      <c r="D37" s="9">
        <f t="shared" si="7"/>
        <v>1.0606601717798212</v>
      </c>
      <c r="E37" s="30">
        <f t="shared" si="8"/>
        <v>4.3207601717798214</v>
      </c>
      <c r="F37" s="9">
        <f t="shared" si="9"/>
        <v>109.74730836320745</v>
      </c>
      <c r="G37" s="10"/>
      <c r="H37" s="10"/>
      <c r="I37" s="10"/>
      <c r="J37" s="10"/>
      <c r="K37" s="10"/>
      <c r="L37" s="10"/>
      <c r="M37" s="10"/>
    </row>
    <row r="38" spans="1:13" ht="12.75" x14ac:dyDescent="0.2">
      <c r="A38" s="38">
        <v>2</v>
      </c>
      <c r="B38" s="9"/>
      <c r="C38" s="9">
        <f t="shared" si="6"/>
        <v>1</v>
      </c>
      <c r="D38" s="9">
        <f t="shared" si="7"/>
        <v>1.4142135623730951</v>
      </c>
      <c r="E38" s="30">
        <f t="shared" si="8"/>
        <v>4.6743135623730954</v>
      </c>
      <c r="F38" s="9">
        <f t="shared" si="9"/>
        <v>118.72756448427661</v>
      </c>
      <c r="G38" s="10"/>
      <c r="H38" s="10"/>
      <c r="I38" s="10"/>
      <c r="J38" s="10"/>
      <c r="K38" s="10"/>
      <c r="L38" s="10"/>
      <c r="M38" s="10"/>
    </row>
    <row r="39" spans="1:13" ht="12.75" x14ac:dyDescent="0.2">
      <c r="A39" s="38">
        <v>2.5</v>
      </c>
      <c r="B39" s="9"/>
      <c r="C39" s="9">
        <f t="shared" si="6"/>
        <v>1.25</v>
      </c>
      <c r="D39" s="9">
        <f t="shared" si="7"/>
        <v>1.7677669529663689</v>
      </c>
      <c r="E39" s="30">
        <f t="shared" si="8"/>
        <v>5.0278669529663684</v>
      </c>
      <c r="F39" s="9">
        <f t="shared" si="9"/>
        <v>127.70782060534574</v>
      </c>
      <c r="G39" s="10"/>
      <c r="H39" s="10"/>
      <c r="I39" s="10"/>
      <c r="J39" s="10"/>
      <c r="K39" s="10"/>
      <c r="L39" s="10"/>
      <c r="M39" s="10"/>
    </row>
    <row r="40" spans="1:13" ht="12.75" x14ac:dyDescent="0.2">
      <c r="A40" s="38">
        <v>3</v>
      </c>
      <c r="B40" s="9"/>
      <c r="C40" s="9">
        <f t="shared" si="6"/>
        <v>1.5</v>
      </c>
      <c r="D40" s="9">
        <f t="shared" si="7"/>
        <v>2.1213203435596424</v>
      </c>
      <c r="E40" s="30">
        <f t="shared" si="8"/>
        <v>5.3814203435596424</v>
      </c>
      <c r="F40" s="9">
        <f t="shared" si="9"/>
        <v>136.68807672641492</v>
      </c>
      <c r="G40" s="10"/>
      <c r="H40" s="10"/>
      <c r="I40" s="10"/>
      <c r="J40" s="10"/>
      <c r="K40" s="10"/>
      <c r="L40" s="10"/>
      <c r="M40" s="10"/>
    </row>
    <row r="41" spans="1:13" ht="12.75" x14ac:dyDescent="0.2">
      <c r="G41" s="10"/>
      <c r="H41" s="10"/>
      <c r="I41" s="10"/>
      <c r="J41" s="10"/>
      <c r="K41" s="10"/>
      <c r="L41" s="10"/>
      <c r="M41" s="10"/>
    </row>
    <row r="42" spans="1:13" ht="12.75" x14ac:dyDescent="0.2">
      <c r="A42" s="115" t="s">
        <v>155</v>
      </c>
      <c r="G42" s="10"/>
      <c r="H42" s="10"/>
      <c r="I42" s="10"/>
      <c r="J42" s="10"/>
      <c r="K42" s="10"/>
      <c r="L42" s="10"/>
      <c r="M42" s="10"/>
    </row>
    <row r="43" spans="1:13" ht="12.75" x14ac:dyDescent="0.2">
      <c r="F43" s="29"/>
      <c r="G43" s="10"/>
      <c r="H43" s="10"/>
      <c r="I43" s="10"/>
      <c r="J43" s="10"/>
      <c r="K43" s="10"/>
      <c r="L43" s="10"/>
      <c r="M43" s="10"/>
    </row>
    <row r="44" spans="1:13" ht="12.75" x14ac:dyDescent="0.2">
      <c r="H44" s="10"/>
      <c r="I44" s="10"/>
      <c r="J44" s="10"/>
      <c r="K44" s="10"/>
      <c r="L44" s="10"/>
      <c r="M44" s="10"/>
    </row>
    <row r="45" spans="1:13" ht="12.75" x14ac:dyDescent="0.2">
      <c r="A45" s="94" t="s">
        <v>55</v>
      </c>
      <c r="E45" s="39" t="s">
        <v>56</v>
      </c>
      <c r="F45" s="40" t="s">
        <v>57</v>
      </c>
      <c r="H45" s="10"/>
      <c r="I45" s="10"/>
      <c r="J45" s="10"/>
      <c r="K45" s="10"/>
      <c r="L45" s="10"/>
      <c r="M45" s="10"/>
    </row>
    <row r="46" spans="1:13" ht="12.75" x14ac:dyDescent="0.2">
      <c r="A46" s="41"/>
      <c r="B46" s="41"/>
      <c r="E46" s="95" t="s">
        <v>58</v>
      </c>
      <c r="F46" s="96" t="s">
        <v>59</v>
      </c>
      <c r="H46" s="10"/>
      <c r="I46" s="10"/>
      <c r="J46" s="10"/>
      <c r="K46" s="10"/>
      <c r="L46" s="10"/>
      <c r="M46" s="10"/>
    </row>
    <row r="47" spans="1:13" ht="12.75" x14ac:dyDescent="0.2">
      <c r="A47" s="42" t="s">
        <v>60</v>
      </c>
      <c r="B47" s="41"/>
      <c r="E47" s="43" t="s">
        <v>61</v>
      </c>
      <c r="F47" s="44" t="s">
        <v>62</v>
      </c>
      <c r="G47" s="45"/>
      <c r="H47" s="10"/>
      <c r="I47" s="10"/>
      <c r="J47" s="10"/>
      <c r="K47" s="10"/>
      <c r="L47" s="10"/>
      <c r="M47" s="10"/>
    </row>
    <row r="48" spans="1:13" ht="12.75" x14ac:dyDescent="0.2">
      <c r="A48" s="46" t="s">
        <v>63</v>
      </c>
      <c r="B48" s="97">
        <v>2.75</v>
      </c>
      <c r="H48" s="10"/>
      <c r="I48" s="10"/>
      <c r="J48" s="10"/>
      <c r="K48" s="10"/>
      <c r="L48" s="10"/>
      <c r="M48" s="10"/>
    </row>
    <row r="49" spans="1:13" ht="12.75" x14ac:dyDescent="0.2">
      <c r="A49" s="46" t="s">
        <v>64</v>
      </c>
      <c r="B49" s="97">
        <v>24.606249999999999</v>
      </c>
      <c r="C49" s="10"/>
      <c r="D49" s="10"/>
      <c r="G49" s="10"/>
      <c r="H49" s="10"/>
      <c r="I49" s="10"/>
      <c r="J49" s="10"/>
      <c r="K49" s="10"/>
      <c r="L49" s="10"/>
      <c r="M49" s="10"/>
    </row>
    <row r="50" spans="1:13" ht="12.75" x14ac:dyDescent="0.2">
      <c r="A50" s="10"/>
      <c r="B50" s="10"/>
      <c r="C50" s="10"/>
      <c r="D50" s="10"/>
      <c r="G50" s="10"/>
      <c r="H50" s="10"/>
      <c r="I50" s="10"/>
      <c r="J50" s="10"/>
      <c r="K50" s="10"/>
      <c r="L50" s="10"/>
      <c r="M50" s="10"/>
    </row>
    <row r="51" spans="1:13" ht="12.75" x14ac:dyDescent="0.2">
      <c r="A51" s="42" t="s">
        <v>65</v>
      </c>
      <c r="B51" s="10"/>
      <c r="C51" s="10"/>
      <c r="D51" s="10"/>
      <c r="G51" s="10"/>
      <c r="H51" s="10"/>
      <c r="I51" s="10"/>
      <c r="J51" s="10"/>
      <c r="K51" s="10"/>
      <c r="L51" s="10"/>
      <c r="M51" s="10"/>
    </row>
    <row r="52" spans="1:13" ht="12.75" x14ac:dyDescent="0.2">
      <c r="B52" s="35" t="s">
        <v>66</v>
      </c>
      <c r="C52" s="35" t="s">
        <v>121</v>
      </c>
      <c r="D52" s="98" t="s">
        <v>122</v>
      </c>
      <c r="E52" s="99" t="s">
        <v>123</v>
      </c>
      <c r="F52" s="35" t="s">
        <v>124</v>
      </c>
      <c r="G52" s="99" t="s">
        <v>67</v>
      </c>
      <c r="H52" s="10"/>
      <c r="I52" s="10"/>
      <c r="J52" s="10"/>
      <c r="K52" s="10"/>
      <c r="L52" s="10"/>
      <c r="M52" s="10"/>
    </row>
    <row r="53" spans="1:13" ht="12.75" x14ac:dyDescent="0.2">
      <c r="A53" s="48" t="s">
        <v>68</v>
      </c>
      <c r="B53" s="100">
        <f>'SHAFT COG - METRIC'!B8</f>
        <v>0.16</v>
      </c>
      <c r="C53" s="100">
        <f>'SHAFT COG - METRIC'!C8</f>
        <v>152.4</v>
      </c>
      <c r="D53" s="100">
        <f>'SHAFT COG - METRIC'!D8</f>
        <v>38.5</v>
      </c>
      <c r="E53" s="101">
        <f t="shared" ref="E53:E54" si="10">C53/2</f>
        <v>76.2</v>
      </c>
      <c r="F53" s="51">
        <f>-B49/2-D53</f>
        <v>-50.803125000000001</v>
      </c>
      <c r="G53" s="102">
        <f>F53+E53</f>
        <v>25.396875000000001</v>
      </c>
      <c r="H53" s="10"/>
      <c r="I53" s="10"/>
      <c r="J53" s="10"/>
      <c r="K53" s="10"/>
      <c r="L53" s="10"/>
      <c r="M53" s="10"/>
    </row>
    <row r="54" spans="1:13" ht="12.75" x14ac:dyDescent="0.2">
      <c r="A54" s="48" t="s">
        <v>69</v>
      </c>
      <c r="B54" s="100">
        <f>'SHAFT COG - METRIC'!B9</f>
        <v>0.16</v>
      </c>
      <c r="C54" s="100">
        <f>'SHAFT COG - METRIC'!C9</f>
        <v>152.4</v>
      </c>
      <c r="D54" s="100">
        <f>'SHAFT COG - METRIC'!D9</f>
        <v>38.5</v>
      </c>
      <c r="E54" s="101">
        <f t="shared" si="10"/>
        <v>76.2</v>
      </c>
      <c r="F54" s="51">
        <f>B49/2+D54</f>
        <v>50.803125000000001</v>
      </c>
      <c r="G54" s="102">
        <f>F54-E54</f>
        <v>-25.396875000000001</v>
      </c>
      <c r="H54" s="10"/>
      <c r="I54" s="10"/>
      <c r="J54" s="10"/>
      <c r="K54" s="10"/>
      <c r="L54" s="10"/>
      <c r="M54" s="10"/>
    </row>
    <row r="55" spans="1:13" ht="12.75" x14ac:dyDescent="0.2">
      <c r="A55" s="41"/>
      <c r="B55" s="41"/>
      <c r="C55" s="41"/>
      <c r="D55" s="13"/>
      <c r="G55" s="10"/>
      <c r="H55" s="10"/>
      <c r="I55" s="10"/>
      <c r="J55" s="10"/>
      <c r="K55" s="10"/>
      <c r="L55" s="10"/>
      <c r="M55" s="10"/>
    </row>
    <row r="56" spans="1:13" ht="12.75" x14ac:dyDescent="0.2">
      <c r="A56" s="10"/>
      <c r="B56" s="49" t="s">
        <v>70</v>
      </c>
      <c r="C56" s="49" t="s">
        <v>71</v>
      </c>
      <c r="D56" s="49" t="s">
        <v>72</v>
      </c>
      <c r="G56" s="10"/>
      <c r="H56" s="10"/>
      <c r="I56" s="10"/>
      <c r="J56" s="10"/>
      <c r="K56" s="10"/>
      <c r="L56" s="10"/>
      <c r="M56" s="10"/>
    </row>
    <row r="57" spans="1:13" ht="12.75" x14ac:dyDescent="0.2">
      <c r="A57" s="35" t="s">
        <v>73</v>
      </c>
      <c r="B57" s="103">
        <v>7.0000000000000007E-2</v>
      </c>
      <c r="C57" s="103">
        <v>0.06</v>
      </c>
      <c r="D57" s="103">
        <v>59.2</v>
      </c>
      <c r="G57" s="10"/>
      <c r="H57" s="10"/>
      <c r="I57" s="10"/>
      <c r="J57" s="10"/>
      <c r="K57" s="10"/>
      <c r="L57" s="10"/>
      <c r="M57" s="10"/>
    </row>
    <row r="58" spans="1:13" ht="12.75" x14ac:dyDescent="0.2">
      <c r="A58" s="35" t="s">
        <v>125</v>
      </c>
      <c r="B58" s="103">
        <f t="shared" ref="B58:B59" si="11">B62</f>
        <v>-155.56</v>
      </c>
      <c r="C58" s="104">
        <f t="shared" ref="C58:C59" si="12">G53</f>
        <v>25.396875000000001</v>
      </c>
      <c r="D58" s="105">
        <f t="shared" ref="D58:D59" si="13">D62</f>
        <v>63.5</v>
      </c>
      <c r="G58" s="10"/>
      <c r="H58" s="10"/>
      <c r="I58" s="10"/>
      <c r="J58" s="10"/>
      <c r="K58" s="10"/>
      <c r="L58" s="10"/>
      <c r="M58" s="10"/>
    </row>
    <row r="59" spans="1:13" ht="12.75" x14ac:dyDescent="0.2">
      <c r="A59" s="35" t="s">
        <v>126</v>
      </c>
      <c r="B59" s="103">
        <f t="shared" si="11"/>
        <v>155.56</v>
      </c>
      <c r="C59" s="104">
        <f t="shared" si="12"/>
        <v>-25.396875000000001</v>
      </c>
      <c r="D59" s="105">
        <f t="shared" si="13"/>
        <v>63.5</v>
      </c>
      <c r="G59" s="10"/>
      <c r="H59" s="10"/>
      <c r="I59" s="10"/>
      <c r="J59" s="10"/>
      <c r="K59" s="10"/>
      <c r="L59" s="10"/>
      <c r="M59" s="10"/>
    </row>
    <row r="60" spans="1:13" ht="12.75" x14ac:dyDescent="0.2">
      <c r="A60" s="10"/>
      <c r="B60" s="41"/>
      <c r="C60" s="41"/>
      <c r="D60" s="41"/>
      <c r="G60" s="10"/>
      <c r="H60" s="10"/>
      <c r="I60" s="10"/>
      <c r="J60" s="10"/>
      <c r="K60" s="10"/>
      <c r="L60" s="10"/>
      <c r="M60" s="10"/>
    </row>
    <row r="61" spans="1:13" ht="12.75" x14ac:dyDescent="0.2">
      <c r="A61" s="10"/>
      <c r="B61" s="35" t="s">
        <v>74</v>
      </c>
      <c r="C61" s="35" t="s">
        <v>75</v>
      </c>
      <c r="D61" s="35" t="s">
        <v>76</v>
      </c>
      <c r="G61" s="10"/>
      <c r="H61" s="10"/>
      <c r="I61" s="10"/>
      <c r="J61" s="10"/>
      <c r="K61" s="10"/>
      <c r="L61" s="10"/>
      <c r="M61" s="10"/>
    </row>
    <row r="62" spans="1:13" ht="12.75" x14ac:dyDescent="0.2">
      <c r="A62" s="35" t="s">
        <v>77</v>
      </c>
      <c r="B62" s="50">
        <v>-155.56</v>
      </c>
      <c r="C62" s="50">
        <v>0</v>
      </c>
      <c r="D62" s="51">
        <v>63.5</v>
      </c>
      <c r="G62" s="10"/>
      <c r="H62" s="10"/>
      <c r="I62" s="10"/>
      <c r="J62" s="10"/>
      <c r="K62" s="10"/>
      <c r="L62" s="10"/>
      <c r="M62" s="10"/>
    </row>
    <row r="63" spans="1:13" ht="12.75" x14ac:dyDescent="0.2">
      <c r="A63" s="35" t="s">
        <v>78</v>
      </c>
      <c r="B63" s="50">
        <v>155.56</v>
      </c>
      <c r="C63" s="50">
        <v>0</v>
      </c>
      <c r="D63" s="51">
        <v>63.5</v>
      </c>
      <c r="G63" s="10"/>
      <c r="H63" s="10"/>
      <c r="I63" s="10"/>
      <c r="J63" s="10"/>
      <c r="K63" s="10"/>
      <c r="L63" s="10"/>
      <c r="M63" s="10"/>
    </row>
    <row r="64" spans="1:13" ht="12.75" x14ac:dyDescent="0.2">
      <c r="G64" s="10"/>
      <c r="H64" s="10"/>
      <c r="I64" s="10"/>
      <c r="J64" s="10"/>
      <c r="K64" s="10"/>
      <c r="L64" s="10"/>
      <c r="M64" s="10"/>
    </row>
    <row r="65" spans="1:15" ht="12.75" x14ac:dyDescent="0.2">
      <c r="A65" s="52" t="s">
        <v>79</v>
      </c>
      <c r="B65" s="28"/>
      <c r="C65" s="28"/>
      <c r="D65" s="28"/>
      <c r="E65" s="106"/>
      <c r="G65" s="10"/>
      <c r="H65" s="10"/>
      <c r="I65" s="10"/>
      <c r="J65" s="10"/>
      <c r="K65" s="10"/>
      <c r="L65" s="10"/>
      <c r="M65" s="10"/>
    </row>
    <row r="66" spans="1:15" ht="12.75" x14ac:dyDescent="0.2">
      <c r="A66" s="29"/>
      <c r="G66" s="10"/>
      <c r="H66" s="10"/>
      <c r="I66" s="10"/>
      <c r="J66" s="10"/>
      <c r="K66" s="10"/>
      <c r="L66" s="10"/>
      <c r="M66" s="10"/>
    </row>
    <row r="67" spans="1:15" ht="12.75" x14ac:dyDescent="0.2">
      <c r="A67" s="29" t="s">
        <v>80</v>
      </c>
      <c r="G67" s="10"/>
      <c r="H67" s="10"/>
      <c r="I67" s="10"/>
      <c r="J67" s="10"/>
      <c r="K67" s="10"/>
      <c r="L67" s="10"/>
      <c r="M67" s="10"/>
    </row>
    <row r="68" spans="1:15" ht="12.75" x14ac:dyDescent="0.2">
      <c r="A68" s="35" t="s">
        <v>81</v>
      </c>
      <c r="B68" s="35" t="s">
        <v>70</v>
      </c>
      <c r="C68" s="35" t="s">
        <v>71</v>
      </c>
      <c r="D68" s="35" t="s">
        <v>72</v>
      </c>
      <c r="G68" s="10"/>
      <c r="H68" s="10"/>
      <c r="I68" s="10"/>
      <c r="J68" s="10"/>
      <c r="K68" s="10"/>
      <c r="L68" s="10"/>
      <c r="M68" s="10"/>
    </row>
    <row r="69" spans="1:15" ht="12.75" x14ac:dyDescent="0.2">
      <c r="A69" s="53">
        <f>B48+B53</f>
        <v>2.91</v>
      </c>
      <c r="B69" s="53">
        <f t="shared" ref="B69:D69" si="14">($B$48*B57+$B$53*B58)/($B$48+$B$53)</f>
        <v>-8.486975945017182</v>
      </c>
      <c r="C69" s="53">
        <f t="shared" si="14"/>
        <v>1.4530927835051548</v>
      </c>
      <c r="D69" s="53">
        <f t="shared" si="14"/>
        <v>59.43642611683849</v>
      </c>
      <c r="G69" s="10"/>
      <c r="H69" s="10"/>
      <c r="I69" s="10"/>
      <c r="J69" s="10"/>
      <c r="K69" s="10"/>
      <c r="L69" s="10"/>
      <c r="M69" s="10"/>
    </row>
    <row r="70" spans="1:15" ht="12.75" x14ac:dyDescent="0.2">
      <c r="N70" s="26"/>
      <c r="O70" s="26"/>
    </row>
    <row r="71" spans="1:15" ht="12.75" x14ac:dyDescent="0.2">
      <c r="A71" s="29" t="s">
        <v>82</v>
      </c>
      <c r="N71" s="26"/>
      <c r="O71" s="26"/>
    </row>
    <row r="72" spans="1:15" ht="12.75" x14ac:dyDescent="0.2">
      <c r="A72" s="35" t="s">
        <v>81</v>
      </c>
      <c r="B72" s="35" t="s">
        <v>70</v>
      </c>
      <c r="C72" s="35" t="s">
        <v>71</v>
      </c>
      <c r="D72" s="35" t="s">
        <v>72</v>
      </c>
      <c r="N72" s="26"/>
      <c r="O72" s="26"/>
    </row>
    <row r="73" spans="1:15" ht="12.75" x14ac:dyDescent="0.2">
      <c r="A73" s="53">
        <f>B48+B53+B54</f>
        <v>3.0700000000000003</v>
      </c>
      <c r="B73" s="53">
        <f t="shared" ref="B73:D73" si="15">($B$48*B57+$B$53*B58+$B$54*B59)/($B$48+$B$53+$B$54)</f>
        <v>6.2703583061888918E-2</v>
      </c>
      <c r="C73" s="53">
        <f t="shared" si="15"/>
        <v>5.3745928338762225E-2</v>
      </c>
      <c r="D73" s="53">
        <f t="shared" si="15"/>
        <v>59.648208469055369</v>
      </c>
      <c r="N73" s="26"/>
      <c r="O73" s="26"/>
    </row>
    <row r="74" spans="1:15" ht="12.75" x14ac:dyDescent="0.2">
      <c r="N74" s="26"/>
      <c r="O74" s="26"/>
    </row>
    <row r="75" spans="1:15" ht="12.75" x14ac:dyDescent="0.2">
      <c r="A75" s="29" t="s">
        <v>83</v>
      </c>
      <c r="N75" s="26"/>
      <c r="O75" s="26"/>
    </row>
    <row r="76" spans="1:15" ht="12.75" x14ac:dyDescent="0.2">
      <c r="A76" s="35" t="s">
        <v>81</v>
      </c>
      <c r="B76" s="35" t="s">
        <v>70</v>
      </c>
      <c r="C76" s="35" t="s">
        <v>71</v>
      </c>
      <c r="D76" s="35" t="s">
        <v>72</v>
      </c>
      <c r="N76" s="26"/>
      <c r="O76" s="26"/>
    </row>
    <row r="77" spans="1:15" ht="12.75" x14ac:dyDescent="0.2">
      <c r="A77" s="53">
        <f>B48+B54</f>
        <v>2.91</v>
      </c>
      <c r="B77" s="53">
        <f t="shared" ref="B77:D77" si="16">($B$48*B57+$B$54*B59)/($B$48+$B$54)</f>
        <v>8.6192783505154633</v>
      </c>
      <c r="C77" s="53">
        <f t="shared" si="16"/>
        <v>-1.3396907216494847</v>
      </c>
      <c r="D77" s="53">
        <f t="shared" si="16"/>
        <v>59.43642611683849</v>
      </c>
      <c r="N77" s="26"/>
      <c r="O77" s="26"/>
    </row>
    <row r="78" spans="1:15" ht="12.75" x14ac:dyDescent="0.2">
      <c r="N78" s="26"/>
      <c r="O78" s="26"/>
    </row>
    <row r="79" spans="1:15" ht="12.75" x14ac:dyDescent="0.2">
      <c r="A79" s="106"/>
      <c r="B79" s="106"/>
      <c r="C79" s="106"/>
      <c r="D79" s="106"/>
      <c r="E79" s="106"/>
      <c r="N79" s="26"/>
      <c r="O79" s="26"/>
    </row>
    <row r="80" spans="1:15" ht="12.75" x14ac:dyDescent="0.2">
      <c r="N80" s="26"/>
      <c r="O80" s="26"/>
    </row>
    <row r="81" spans="1:15" ht="12.75" x14ac:dyDescent="0.2">
      <c r="N81" s="26"/>
      <c r="O81" s="26"/>
    </row>
    <row r="82" spans="1:15" ht="12.75" x14ac:dyDescent="0.2">
      <c r="N82" s="26"/>
      <c r="O82" s="26"/>
    </row>
    <row r="83" spans="1:15" ht="12.75" x14ac:dyDescent="0.2">
      <c r="N83" s="26"/>
      <c r="O83" s="26"/>
    </row>
    <row r="84" spans="1:15" ht="12.75" x14ac:dyDescent="0.2">
      <c r="A84" s="115" t="s">
        <v>154</v>
      </c>
      <c r="N84" s="26"/>
      <c r="O84" s="26"/>
    </row>
    <row r="85" spans="1:15" ht="12.75" x14ac:dyDescent="0.2">
      <c r="N85" s="26"/>
      <c r="O85" s="26"/>
    </row>
    <row r="86" spans="1:15" ht="12.75" x14ac:dyDescent="0.2">
      <c r="A86" s="94" t="s">
        <v>55</v>
      </c>
      <c r="E86" s="39" t="s">
        <v>56</v>
      </c>
      <c r="F86" s="40" t="s">
        <v>57</v>
      </c>
      <c r="H86" s="10"/>
      <c r="I86" s="10"/>
      <c r="J86" s="10"/>
      <c r="K86" s="10"/>
      <c r="L86" s="10"/>
      <c r="M86" s="10"/>
    </row>
    <row r="87" spans="1:15" ht="12.75" x14ac:dyDescent="0.2">
      <c r="A87" s="41"/>
      <c r="B87" s="41"/>
      <c r="E87" s="95" t="s">
        <v>58</v>
      </c>
      <c r="F87" s="96" t="s">
        <v>59</v>
      </c>
      <c r="H87" s="10"/>
      <c r="I87" s="10"/>
      <c r="J87" s="10"/>
      <c r="K87" s="10"/>
      <c r="L87" s="10"/>
      <c r="M87" s="10"/>
    </row>
    <row r="88" spans="1:15" ht="12.75" x14ac:dyDescent="0.2">
      <c r="A88" s="42" t="s">
        <v>60</v>
      </c>
      <c r="B88" s="41"/>
      <c r="E88" s="43" t="s">
        <v>61</v>
      </c>
      <c r="F88" s="44" t="s">
        <v>62</v>
      </c>
      <c r="G88" s="45"/>
      <c r="H88" s="10"/>
      <c r="I88" s="10"/>
      <c r="J88" s="10"/>
      <c r="K88" s="10"/>
      <c r="L88" s="10"/>
      <c r="M88" s="10"/>
    </row>
    <row r="89" spans="1:15" ht="12.75" x14ac:dyDescent="0.2">
      <c r="A89" s="46" t="s">
        <v>137</v>
      </c>
      <c r="B89" s="116">
        <v>6.0627049999999993</v>
      </c>
      <c r="H89" s="10"/>
      <c r="I89" s="10"/>
      <c r="J89" s="10"/>
      <c r="K89" s="10"/>
      <c r="L89" s="10"/>
      <c r="M89" s="10"/>
    </row>
    <row r="90" spans="1:15" ht="12.75" x14ac:dyDescent="0.2">
      <c r="A90" s="46" t="s">
        <v>156</v>
      </c>
      <c r="B90" s="116">
        <v>0.96875</v>
      </c>
      <c r="C90" s="10"/>
      <c r="D90" s="10"/>
      <c r="G90" s="10"/>
      <c r="H90" s="10"/>
      <c r="I90" s="10"/>
      <c r="J90" s="10"/>
      <c r="K90" s="10"/>
      <c r="L90" s="10"/>
      <c r="M90" s="10"/>
    </row>
    <row r="91" spans="1:15" ht="12.75" x14ac:dyDescent="0.2">
      <c r="A91" s="10"/>
      <c r="B91" s="10"/>
      <c r="C91" s="10"/>
      <c r="D91" s="10"/>
      <c r="G91" s="10"/>
      <c r="H91" s="10"/>
      <c r="I91" s="10"/>
      <c r="J91" s="10"/>
      <c r="K91" s="10"/>
      <c r="L91" s="10"/>
      <c r="M91" s="10"/>
    </row>
    <row r="92" spans="1:15" ht="12.75" x14ac:dyDescent="0.2">
      <c r="A92" s="42" t="s">
        <v>65</v>
      </c>
      <c r="B92" s="10"/>
      <c r="C92" s="10"/>
      <c r="D92" s="10"/>
      <c r="G92" s="10"/>
      <c r="H92" s="10"/>
      <c r="I92" s="10"/>
      <c r="J92" s="10"/>
      <c r="K92" s="10"/>
      <c r="L92" s="10"/>
      <c r="M92" s="10"/>
    </row>
    <row r="93" spans="1:15" ht="12.75" x14ac:dyDescent="0.2">
      <c r="B93" s="35" t="s">
        <v>149</v>
      </c>
      <c r="C93" s="35" t="s">
        <v>157</v>
      </c>
      <c r="D93" s="98" t="s">
        <v>158</v>
      </c>
      <c r="E93" s="99" t="s">
        <v>159</v>
      </c>
      <c r="F93" s="35" t="s">
        <v>124</v>
      </c>
      <c r="G93" s="99" t="s">
        <v>67</v>
      </c>
      <c r="H93" s="10"/>
      <c r="I93" s="10"/>
      <c r="J93" s="10"/>
      <c r="K93" s="10"/>
      <c r="L93" s="10"/>
      <c r="M93" s="10"/>
    </row>
    <row r="94" spans="1:15" ht="12.75" x14ac:dyDescent="0.2">
      <c r="A94" s="48" t="s">
        <v>68</v>
      </c>
      <c r="B94" s="100">
        <v>0.35273919999999997</v>
      </c>
      <c r="C94" s="100">
        <v>6.0000000000000009</v>
      </c>
      <c r="D94" s="100">
        <v>1.5157480314960632</v>
      </c>
      <c r="E94" s="105">
        <v>3.0000000000000004</v>
      </c>
      <c r="F94" s="51">
        <v>-2.000123031496063</v>
      </c>
      <c r="G94" s="51">
        <v>0.99987696850393748</v>
      </c>
      <c r="H94" s="10"/>
      <c r="I94" s="10"/>
      <c r="J94" s="10"/>
      <c r="K94" s="10"/>
      <c r="L94" s="10"/>
      <c r="M94" s="10"/>
    </row>
    <row r="95" spans="1:15" ht="12.75" x14ac:dyDescent="0.2">
      <c r="A95" s="48" t="s">
        <v>69</v>
      </c>
      <c r="B95" s="100">
        <v>0.35273919999999997</v>
      </c>
      <c r="C95" s="100">
        <v>6.0000000000000009</v>
      </c>
      <c r="D95" s="100">
        <v>1.5157480314960632</v>
      </c>
      <c r="E95" s="105">
        <v>3.0000000000000004</v>
      </c>
      <c r="F95" s="51">
        <v>2.000123031496063</v>
      </c>
      <c r="G95" s="51">
        <v>-0.99987696850393748</v>
      </c>
      <c r="H95" s="10"/>
      <c r="I95" s="10"/>
      <c r="J95" s="10"/>
      <c r="K95" s="10"/>
      <c r="L95" s="10"/>
      <c r="M95" s="10"/>
    </row>
    <row r="96" spans="1:15" ht="12.75" x14ac:dyDescent="0.2">
      <c r="A96" s="41"/>
      <c r="B96" s="41"/>
      <c r="C96" s="41"/>
      <c r="D96" s="13"/>
      <c r="G96" s="10"/>
      <c r="H96" s="10"/>
      <c r="I96" s="10"/>
      <c r="J96" s="10"/>
      <c r="K96" s="10"/>
      <c r="L96" s="10"/>
      <c r="M96" s="10"/>
    </row>
    <row r="97" spans="1:15" ht="25.5" x14ac:dyDescent="0.2">
      <c r="A97" s="10"/>
      <c r="B97" s="110" t="s">
        <v>138</v>
      </c>
      <c r="C97" s="110" t="s">
        <v>139</v>
      </c>
      <c r="D97" s="110" t="s">
        <v>140</v>
      </c>
      <c r="G97" s="10"/>
      <c r="H97" s="10"/>
      <c r="I97" s="10"/>
      <c r="J97" s="10"/>
      <c r="K97" s="10"/>
      <c r="L97" s="10"/>
      <c r="M97" s="10"/>
    </row>
    <row r="98" spans="1:15" ht="12.75" x14ac:dyDescent="0.2">
      <c r="A98" s="35" t="s">
        <v>73</v>
      </c>
      <c r="B98" s="105">
        <v>2.755905511811024E-3</v>
      </c>
      <c r="C98" s="105">
        <v>2.3622047244094488E-3</v>
      </c>
      <c r="D98" s="105">
        <v>2.3307086614173231</v>
      </c>
      <c r="G98" s="10"/>
      <c r="H98" s="10"/>
      <c r="I98" s="10"/>
      <c r="J98" s="10"/>
      <c r="K98" s="10"/>
      <c r="L98" s="10"/>
      <c r="M98" s="10"/>
    </row>
    <row r="99" spans="1:15" ht="12.75" x14ac:dyDescent="0.2">
      <c r="A99" s="35" t="s">
        <v>125</v>
      </c>
      <c r="B99" s="105">
        <v>-6.1244094488188985</v>
      </c>
      <c r="C99" s="105">
        <v>0.99987696850393715</v>
      </c>
      <c r="D99" s="105">
        <v>2.5</v>
      </c>
      <c r="G99" s="10"/>
      <c r="H99" s="10"/>
      <c r="I99" s="10"/>
      <c r="J99" s="10"/>
      <c r="K99" s="10"/>
      <c r="L99" s="10"/>
      <c r="M99" s="10"/>
    </row>
    <row r="100" spans="1:15" ht="12.75" x14ac:dyDescent="0.2">
      <c r="A100" s="35" t="s">
        <v>126</v>
      </c>
      <c r="B100" s="105">
        <v>6.1244094488188985</v>
      </c>
      <c r="C100" s="105">
        <v>-0.99987696850393715</v>
      </c>
      <c r="D100" s="105">
        <v>2.5</v>
      </c>
      <c r="G100" s="10"/>
      <c r="H100" s="10"/>
      <c r="I100" s="10"/>
      <c r="J100" s="10"/>
      <c r="K100" s="10"/>
      <c r="L100" s="10"/>
      <c r="M100" s="10"/>
    </row>
    <row r="101" spans="1:15" ht="12.75" x14ac:dyDescent="0.2">
      <c r="A101" s="10"/>
      <c r="B101" s="41"/>
      <c r="C101" s="41"/>
      <c r="D101" s="41"/>
      <c r="G101" s="10"/>
      <c r="H101" s="10"/>
      <c r="I101" s="10"/>
      <c r="J101" s="10"/>
      <c r="K101" s="10"/>
      <c r="L101" s="10"/>
      <c r="M101" s="10"/>
    </row>
    <row r="102" spans="1:15" ht="25.5" x14ac:dyDescent="0.2">
      <c r="A102" s="10"/>
      <c r="B102" s="111" t="s">
        <v>141</v>
      </c>
      <c r="C102" s="111" t="s">
        <v>142</v>
      </c>
      <c r="D102" s="111" t="s">
        <v>143</v>
      </c>
      <c r="G102" s="10"/>
      <c r="H102" s="10"/>
      <c r="I102" s="10"/>
      <c r="J102" s="10"/>
      <c r="K102" s="10"/>
      <c r="L102" s="10"/>
      <c r="M102" s="10"/>
    </row>
    <row r="103" spans="1:15" ht="12.75" x14ac:dyDescent="0.2">
      <c r="A103" s="35" t="s">
        <v>77</v>
      </c>
      <c r="B103" s="105">
        <v>-6.1244094488188985</v>
      </c>
      <c r="C103" s="105">
        <v>0</v>
      </c>
      <c r="D103" s="105">
        <v>2.5</v>
      </c>
      <c r="G103" s="10"/>
      <c r="H103" s="10"/>
      <c r="I103" s="10"/>
      <c r="J103" s="10"/>
      <c r="K103" s="10"/>
      <c r="L103" s="10"/>
      <c r="M103" s="10"/>
    </row>
    <row r="104" spans="1:15" ht="12.75" x14ac:dyDescent="0.2">
      <c r="A104" s="35" t="s">
        <v>78</v>
      </c>
      <c r="B104" s="105">
        <v>6.1244094488188985</v>
      </c>
      <c r="C104" s="105">
        <v>0</v>
      </c>
      <c r="D104" s="105">
        <v>2.5</v>
      </c>
      <c r="G104" s="10"/>
      <c r="H104" s="10"/>
      <c r="I104" s="10"/>
      <c r="J104" s="10"/>
      <c r="K104" s="10"/>
      <c r="L104" s="10"/>
      <c r="M104" s="10"/>
    </row>
    <row r="105" spans="1:15" ht="12.75" x14ac:dyDescent="0.2">
      <c r="G105" s="10"/>
      <c r="H105" s="10"/>
      <c r="I105" s="10"/>
      <c r="J105" s="10"/>
      <c r="K105" s="10"/>
      <c r="L105" s="10"/>
      <c r="M105" s="10"/>
    </row>
    <row r="106" spans="1:15" ht="12.75" x14ac:dyDescent="0.2">
      <c r="A106" s="52" t="s">
        <v>79</v>
      </c>
      <c r="B106" s="28"/>
      <c r="C106" s="28"/>
      <c r="D106" s="28"/>
      <c r="E106" s="106"/>
      <c r="G106" s="10"/>
      <c r="H106" s="10"/>
      <c r="I106" s="10"/>
      <c r="J106" s="10"/>
      <c r="K106" s="10"/>
      <c r="L106" s="10"/>
      <c r="M106" s="10"/>
    </row>
    <row r="107" spans="1:15" ht="12.75" x14ac:dyDescent="0.2">
      <c r="A107" s="29"/>
      <c r="G107" s="10"/>
      <c r="H107" s="10"/>
      <c r="I107" s="10"/>
      <c r="J107" s="10"/>
      <c r="K107" s="10"/>
      <c r="L107" s="10"/>
      <c r="M107" s="10"/>
    </row>
    <row r="108" spans="1:15" ht="12.75" x14ac:dyDescent="0.2">
      <c r="A108" s="29" t="s">
        <v>80</v>
      </c>
      <c r="G108" s="10"/>
      <c r="H108" s="10"/>
      <c r="I108" s="10"/>
      <c r="J108" s="10"/>
      <c r="K108" s="10"/>
      <c r="L108" s="10"/>
      <c r="M108" s="10"/>
    </row>
    <row r="109" spans="1:15" ht="25.5" x14ac:dyDescent="0.2">
      <c r="A109" s="111" t="s">
        <v>145</v>
      </c>
      <c r="B109" s="111" t="s">
        <v>138</v>
      </c>
      <c r="C109" s="111" t="s">
        <v>139</v>
      </c>
      <c r="D109" s="111" t="s">
        <v>140</v>
      </c>
      <c r="G109" s="10"/>
      <c r="H109" s="10"/>
      <c r="I109" s="10"/>
      <c r="J109" s="10"/>
      <c r="K109" s="10"/>
      <c r="L109" s="10"/>
      <c r="M109" s="10"/>
    </row>
    <row r="110" spans="1:15" ht="12.75" x14ac:dyDescent="0.2">
      <c r="A110" s="53">
        <f>B89+B94</f>
        <v>6.4154441999999996</v>
      </c>
      <c r="B110" s="53">
        <f t="shared" ref="B110:D110" si="17">($B$48*B98+$B$53*B99)/($B$48+$B$53)</f>
        <v>-0.33413291122114896</v>
      </c>
      <c r="C110" s="53">
        <f t="shared" si="17"/>
        <v>5.7208377303352556E-2</v>
      </c>
      <c r="D110" s="53">
        <f t="shared" si="17"/>
        <v>2.340016776253484</v>
      </c>
      <c r="G110" s="10"/>
      <c r="H110" s="10"/>
      <c r="I110" s="10"/>
      <c r="J110" s="10"/>
      <c r="K110" s="10"/>
      <c r="L110" s="10"/>
      <c r="M110" s="10"/>
    </row>
    <row r="111" spans="1:15" ht="12.75" x14ac:dyDescent="0.2">
      <c r="N111" s="26"/>
      <c r="O111" s="26"/>
    </row>
    <row r="112" spans="1:15" ht="12.75" x14ac:dyDescent="0.2">
      <c r="A112" s="29" t="s">
        <v>82</v>
      </c>
      <c r="N112" s="26"/>
      <c r="O112" s="26"/>
    </row>
    <row r="113" spans="1:15" ht="25.5" x14ac:dyDescent="0.2">
      <c r="A113" s="111" t="s">
        <v>145</v>
      </c>
      <c r="B113" s="111" t="s">
        <v>138</v>
      </c>
      <c r="C113" s="111" t="s">
        <v>139</v>
      </c>
      <c r="D113" s="111" t="s">
        <v>140</v>
      </c>
      <c r="N113" s="26"/>
      <c r="O113" s="26"/>
    </row>
    <row r="114" spans="1:15" ht="12.75" x14ac:dyDescent="0.2">
      <c r="A114" s="53">
        <f>B89+B94+B95</f>
        <v>6.7681833999999998</v>
      </c>
      <c r="B114" s="53">
        <f t="shared" ref="B114:D114" si="18">($B$48*B98+$B$53*B99+$B$54*B100)/($B$48+$B$53+$B$54)</f>
        <v>2.4686450024365729E-3</v>
      </c>
      <c r="C114" s="53">
        <f t="shared" si="18"/>
        <v>2.1159814306599312E-3</v>
      </c>
      <c r="D114" s="53">
        <f t="shared" si="18"/>
        <v>2.3483546641360387</v>
      </c>
      <c r="N114" s="26"/>
      <c r="O114" s="26"/>
    </row>
    <row r="115" spans="1:15" ht="12.75" x14ac:dyDescent="0.2">
      <c r="N115" s="26"/>
      <c r="O115" s="26"/>
    </row>
    <row r="116" spans="1:15" ht="12.75" x14ac:dyDescent="0.2">
      <c r="A116" s="29" t="s">
        <v>83</v>
      </c>
      <c r="N116" s="26"/>
      <c r="O116" s="26"/>
    </row>
    <row r="117" spans="1:15" ht="25.5" x14ac:dyDescent="0.2">
      <c r="A117" s="111" t="s">
        <v>145</v>
      </c>
      <c r="B117" s="111" t="s">
        <v>138</v>
      </c>
      <c r="C117" s="111" t="s">
        <v>139</v>
      </c>
      <c r="D117" s="111" t="s">
        <v>140</v>
      </c>
      <c r="N117" s="26"/>
      <c r="O117" s="26"/>
    </row>
    <row r="118" spans="1:15" ht="12.75" x14ac:dyDescent="0.2">
      <c r="A118" s="53">
        <f>B89+B95</f>
        <v>6.4154441999999996</v>
      </c>
      <c r="B118" s="53">
        <f t="shared" ref="B118:D118" si="19">($B$48*B98+$B$54*B100)/($B$48+$B$54)</f>
        <v>0.33934166734312854</v>
      </c>
      <c r="C118" s="53">
        <f t="shared" si="19"/>
        <v>-5.2743729198798606E-2</v>
      </c>
      <c r="D118" s="53">
        <f t="shared" si="19"/>
        <v>2.340016776253484</v>
      </c>
      <c r="N118" s="26"/>
      <c r="O118" s="26"/>
    </row>
    <row r="119" spans="1:15" ht="12.75" x14ac:dyDescent="0.2">
      <c r="N119" s="26"/>
      <c r="O119" s="26"/>
    </row>
    <row r="120" spans="1:15" ht="12.75" x14ac:dyDescent="0.2">
      <c r="A120" s="106"/>
      <c r="B120" s="106"/>
      <c r="C120" s="106"/>
      <c r="D120" s="106"/>
      <c r="E120" s="106"/>
      <c r="N120" s="26"/>
      <c r="O120" s="26"/>
    </row>
    <row r="121" spans="1:15" ht="12.75" x14ac:dyDescent="0.2">
      <c r="N121" s="26"/>
      <c r="O121" s="26"/>
    </row>
    <row r="122" spans="1:15" ht="12.75" x14ac:dyDescent="0.2">
      <c r="N122" s="26"/>
      <c r="O122" s="26"/>
    </row>
    <row r="123" spans="1:15" ht="12.75" x14ac:dyDescent="0.2">
      <c r="N123" s="26"/>
      <c r="O123" s="26"/>
    </row>
    <row r="124" spans="1:15" ht="12.75" x14ac:dyDescent="0.2">
      <c r="A124" s="107" t="s">
        <v>127</v>
      </c>
      <c r="D124" s="107" t="s">
        <v>128</v>
      </c>
      <c r="N124" s="26"/>
      <c r="O124" s="26"/>
    </row>
    <row r="125" spans="1:15" ht="12.75" x14ac:dyDescent="0.2">
      <c r="N125" s="26"/>
      <c r="O125" s="26"/>
    </row>
    <row r="126" spans="1:15" ht="12.75" x14ac:dyDescent="0.2">
      <c r="N126" s="26"/>
      <c r="O126" s="26"/>
    </row>
    <row r="127" spans="1:15" ht="12.75" x14ac:dyDescent="0.2">
      <c r="N127" s="26"/>
      <c r="O127" s="26"/>
    </row>
    <row r="128" spans="1:15" ht="12.75" x14ac:dyDescent="0.2">
      <c r="N128" s="26"/>
      <c r="O128" s="26"/>
    </row>
    <row r="129" spans="14:15" ht="12.75" x14ac:dyDescent="0.2">
      <c r="N129" s="26"/>
      <c r="O129" s="26"/>
    </row>
    <row r="130" spans="14:15" ht="12.75" x14ac:dyDescent="0.2">
      <c r="N130" s="26"/>
      <c r="O130" s="26"/>
    </row>
    <row r="131" spans="14:15" ht="12.75" x14ac:dyDescent="0.2">
      <c r="N131" s="26"/>
      <c r="O131" s="26"/>
    </row>
    <row r="132" spans="14:15" ht="12.75" x14ac:dyDescent="0.2">
      <c r="N132" s="26"/>
      <c r="O132" s="26"/>
    </row>
    <row r="133" spans="14:15" ht="12.75" x14ac:dyDescent="0.2">
      <c r="N133" s="26"/>
      <c r="O133" s="26"/>
    </row>
    <row r="134" spans="14:15" ht="12.75" x14ac:dyDescent="0.2">
      <c r="N134" s="26"/>
      <c r="O134" s="26"/>
    </row>
    <row r="135" spans="14:15" ht="12.75" x14ac:dyDescent="0.2">
      <c r="N135" s="26"/>
      <c r="O135" s="26"/>
    </row>
    <row r="136" spans="14:15" ht="12.75" x14ac:dyDescent="0.2">
      <c r="N136" s="26"/>
      <c r="O136" s="26"/>
    </row>
    <row r="137" spans="14:15" ht="12.75" x14ac:dyDescent="0.2">
      <c r="N137" s="26"/>
      <c r="O137" s="26"/>
    </row>
    <row r="138" spans="14:15" ht="12.75" x14ac:dyDescent="0.2">
      <c r="N138" s="26"/>
      <c r="O138" s="26"/>
    </row>
    <row r="139" spans="14:15" ht="12.75" x14ac:dyDescent="0.2">
      <c r="N139" s="26"/>
      <c r="O139" s="26"/>
    </row>
    <row r="140" spans="14:15" ht="12.75" x14ac:dyDescent="0.2">
      <c r="N140" s="26"/>
      <c r="O140" s="26"/>
    </row>
    <row r="141" spans="14:15" ht="12.75" x14ac:dyDescent="0.2">
      <c r="N141" s="26"/>
      <c r="O141" s="26"/>
    </row>
    <row r="142" spans="14:15" ht="12.75" x14ac:dyDescent="0.2">
      <c r="N142" s="26"/>
      <c r="O142" s="26"/>
    </row>
    <row r="143" spans="14:15" ht="12.75" x14ac:dyDescent="0.2">
      <c r="N143" s="26"/>
      <c r="O143" s="26"/>
    </row>
    <row r="144" spans="14:15" ht="12.75" x14ac:dyDescent="0.2">
      <c r="N144" s="26"/>
      <c r="O144" s="26"/>
    </row>
    <row r="145" spans="14:15" ht="12.75" x14ac:dyDescent="0.2">
      <c r="N145" s="26"/>
      <c r="O145" s="26"/>
    </row>
    <row r="146" spans="14:15" ht="12.75" x14ac:dyDescent="0.2">
      <c r="N146" s="26"/>
      <c r="O146" s="26"/>
    </row>
    <row r="147" spans="14:15" ht="12.75" x14ac:dyDescent="0.2">
      <c r="N147" s="26"/>
      <c r="O147" s="26"/>
    </row>
    <row r="148" spans="14:15" ht="12.75" x14ac:dyDescent="0.2">
      <c r="N148" s="26"/>
      <c r="O148" s="26"/>
    </row>
    <row r="149" spans="14:15" ht="12.75" x14ac:dyDescent="0.2">
      <c r="N149" s="26"/>
      <c r="O149" s="26"/>
    </row>
    <row r="150" spans="14:15" ht="12.75" x14ac:dyDescent="0.2">
      <c r="N150" s="26"/>
      <c r="O150" s="26"/>
    </row>
    <row r="151" spans="14:15" ht="12.75" x14ac:dyDescent="0.2">
      <c r="N151" s="26"/>
      <c r="O151" s="26"/>
    </row>
    <row r="152" spans="14:15" ht="12.75" x14ac:dyDescent="0.2">
      <c r="N152" s="26"/>
      <c r="O152" s="26"/>
    </row>
    <row r="153" spans="14:15" ht="12.75" x14ac:dyDescent="0.2">
      <c r="N153" s="26"/>
      <c r="O153" s="26"/>
    </row>
    <row r="154" spans="14:15" ht="12.75" x14ac:dyDescent="0.2">
      <c r="N154" s="26"/>
      <c r="O154" s="26"/>
    </row>
    <row r="155" spans="14:15" ht="12.75" x14ac:dyDescent="0.2">
      <c r="N155" s="26"/>
      <c r="O155" s="26"/>
    </row>
    <row r="156" spans="14:15" ht="12.75" x14ac:dyDescent="0.2">
      <c r="N156" s="26"/>
      <c r="O156" s="26"/>
    </row>
    <row r="157" spans="14:15" ht="12.75" x14ac:dyDescent="0.2">
      <c r="N157" s="26"/>
      <c r="O157" s="26"/>
    </row>
    <row r="158" spans="14:15" ht="12.75" x14ac:dyDescent="0.2">
      <c r="N158" s="26"/>
      <c r="O158" s="26"/>
    </row>
    <row r="159" spans="14:15" ht="12.75" x14ac:dyDescent="0.2">
      <c r="N159" s="26"/>
      <c r="O159" s="26"/>
    </row>
    <row r="160" spans="14:15" ht="12.75" x14ac:dyDescent="0.2">
      <c r="N160" s="26"/>
      <c r="O160" s="26"/>
    </row>
    <row r="161" spans="14:15" ht="12.75" x14ac:dyDescent="0.2">
      <c r="N161" s="26"/>
      <c r="O161" s="26"/>
    </row>
    <row r="162" spans="14:15" ht="12.75" x14ac:dyDescent="0.2">
      <c r="N162" s="26"/>
      <c r="O162" s="26"/>
    </row>
    <row r="163" spans="14:15" ht="12.75" x14ac:dyDescent="0.2">
      <c r="N163" s="26"/>
      <c r="O163" s="26"/>
    </row>
    <row r="164" spans="14:15" ht="12.75" x14ac:dyDescent="0.2">
      <c r="N164" s="26"/>
      <c r="O164" s="26"/>
    </row>
    <row r="165" spans="14:15" ht="12.75" x14ac:dyDescent="0.2">
      <c r="N165" s="26"/>
      <c r="O165" s="26"/>
    </row>
    <row r="166" spans="14:15" ht="12.75" x14ac:dyDescent="0.2">
      <c r="N166" s="26"/>
      <c r="O166" s="26"/>
    </row>
    <row r="167" spans="14:15" ht="12.75" x14ac:dyDescent="0.2">
      <c r="N167" s="26"/>
      <c r="O167" s="26"/>
    </row>
    <row r="168" spans="14:15" ht="12.75" x14ac:dyDescent="0.2">
      <c r="N168" s="26"/>
      <c r="O168" s="26"/>
    </row>
    <row r="169" spans="14:15" ht="12.75" x14ac:dyDescent="0.2">
      <c r="N169" s="26"/>
      <c r="O169" s="26"/>
    </row>
    <row r="170" spans="14:15" ht="12.75" x14ac:dyDescent="0.2">
      <c r="N170" s="26"/>
      <c r="O170" s="26"/>
    </row>
    <row r="171" spans="14:15" ht="12.75" x14ac:dyDescent="0.2">
      <c r="N171" s="26"/>
      <c r="O171" s="26"/>
    </row>
    <row r="172" spans="14:15" ht="12.75" x14ac:dyDescent="0.2">
      <c r="N172" s="26"/>
      <c r="O172" s="26"/>
    </row>
    <row r="173" spans="14:15" ht="12.75" x14ac:dyDescent="0.2">
      <c r="N173" s="26"/>
      <c r="O173" s="26"/>
    </row>
    <row r="174" spans="14:15" ht="12.75" x14ac:dyDescent="0.2">
      <c r="N174" s="26"/>
      <c r="O174" s="26"/>
    </row>
    <row r="175" spans="14:15" ht="12.75" x14ac:dyDescent="0.2">
      <c r="N175" s="26"/>
      <c r="O175" s="26"/>
    </row>
    <row r="176" spans="14:15" ht="12.75" x14ac:dyDescent="0.2">
      <c r="N176" s="26"/>
      <c r="O176" s="26"/>
    </row>
    <row r="177" spans="14:15" ht="12.75" x14ac:dyDescent="0.2">
      <c r="N177" s="26"/>
      <c r="O177" s="26"/>
    </row>
    <row r="178" spans="14:15" ht="12.75" x14ac:dyDescent="0.2">
      <c r="N178" s="26"/>
      <c r="O178" s="26"/>
    </row>
    <row r="179" spans="14:15" ht="12.75" x14ac:dyDescent="0.2">
      <c r="N179" s="26"/>
      <c r="O179" s="26"/>
    </row>
    <row r="180" spans="14:15" ht="12.75" x14ac:dyDescent="0.2">
      <c r="N180" s="26"/>
      <c r="O180" s="26"/>
    </row>
    <row r="181" spans="14:15" ht="12.75" x14ac:dyDescent="0.2">
      <c r="N181" s="26"/>
      <c r="O181" s="26"/>
    </row>
    <row r="182" spans="14:15" ht="12.75" x14ac:dyDescent="0.2">
      <c r="N182" s="26"/>
      <c r="O182" s="26"/>
    </row>
    <row r="183" spans="14:15" ht="12.75" x14ac:dyDescent="0.2">
      <c r="N183" s="26"/>
      <c r="O183" s="26"/>
    </row>
    <row r="184" spans="14:15" ht="12.75" x14ac:dyDescent="0.2">
      <c r="N184" s="26"/>
      <c r="O184" s="26"/>
    </row>
    <row r="185" spans="14:15" ht="12.75" x14ac:dyDescent="0.2">
      <c r="N185" s="26"/>
      <c r="O185" s="26"/>
    </row>
    <row r="186" spans="14:15" ht="12.75" x14ac:dyDescent="0.2">
      <c r="N186" s="26"/>
      <c r="O186" s="26"/>
    </row>
    <row r="187" spans="14:15" ht="12.75" x14ac:dyDescent="0.2">
      <c r="N187" s="26"/>
      <c r="O187" s="26"/>
    </row>
    <row r="188" spans="14:15" ht="12.75" x14ac:dyDescent="0.2">
      <c r="N188" s="26"/>
      <c r="O188" s="26"/>
    </row>
    <row r="189" spans="14:15" ht="12.75" x14ac:dyDescent="0.2">
      <c r="N189" s="26"/>
      <c r="O189" s="26"/>
    </row>
    <row r="190" spans="14:15" ht="12.75" x14ac:dyDescent="0.2">
      <c r="N190" s="26"/>
      <c r="O190" s="26"/>
    </row>
    <row r="191" spans="14:15" ht="12.75" x14ac:dyDescent="0.2">
      <c r="N191" s="26"/>
      <c r="O191" s="26"/>
    </row>
    <row r="192" spans="14:15" ht="12.75" x14ac:dyDescent="0.2">
      <c r="N192" s="26"/>
      <c r="O192" s="26"/>
    </row>
    <row r="193" spans="14:15" ht="12.75" x14ac:dyDescent="0.2">
      <c r="N193" s="26"/>
      <c r="O193" s="26"/>
    </row>
    <row r="194" spans="14:15" ht="12.75" x14ac:dyDescent="0.2">
      <c r="N194" s="26"/>
      <c r="O194" s="26"/>
    </row>
    <row r="195" spans="14:15" ht="12.75" x14ac:dyDescent="0.2">
      <c r="N195" s="26"/>
      <c r="O195" s="26"/>
    </row>
    <row r="196" spans="14:15" ht="12.75" x14ac:dyDescent="0.2">
      <c r="N196" s="26"/>
      <c r="O196" s="26"/>
    </row>
    <row r="197" spans="14:15" ht="12.75" x14ac:dyDescent="0.2">
      <c r="N197" s="26"/>
      <c r="O197" s="26"/>
    </row>
    <row r="198" spans="14:15" ht="12.75" x14ac:dyDescent="0.2">
      <c r="N198" s="26"/>
      <c r="O198" s="26"/>
    </row>
    <row r="199" spans="14:15" ht="12.75" x14ac:dyDescent="0.2">
      <c r="N199" s="26"/>
      <c r="O199" s="26"/>
    </row>
    <row r="200" spans="14:15" ht="12.75" x14ac:dyDescent="0.2">
      <c r="N200" s="26"/>
      <c r="O200" s="26"/>
    </row>
    <row r="201" spans="14:15" ht="12.75" x14ac:dyDescent="0.2">
      <c r="N201" s="26"/>
      <c r="O201" s="26"/>
    </row>
    <row r="202" spans="14:15" ht="12.75" x14ac:dyDescent="0.2">
      <c r="N202" s="26"/>
      <c r="O202" s="26"/>
    </row>
    <row r="203" spans="14:15" ht="12.75" x14ac:dyDescent="0.2">
      <c r="N203" s="26"/>
      <c r="O203" s="26"/>
    </row>
    <row r="204" spans="14:15" ht="12.75" x14ac:dyDescent="0.2">
      <c r="N204" s="26"/>
      <c r="O204" s="26"/>
    </row>
    <row r="205" spans="14:15" ht="12.75" x14ac:dyDescent="0.2">
      <c r="N205" s="26"/>
      <c r="O205" s="26"/>
    </row>
    <row r="206" spans="14:15" ht="12.75" x14ac:dyDescent="0.2">
      <c r="N206" s="26"/>
      <c r="O206" s="26"/>
    </row>
    <row r="207" spans="14:15" ht="12.75" x14ac:dyDescent="0.2">
      <c r="N207" s="26"/>
      <c r="O207" s="26"/>
    </row>
    <row r="208" spans="14:15" ht="12.75" x14ac:dyDescent="0.2">
      <c r="N208" s="26"/>
      <c r="O208" s="26"/>
    </row>
    <row r="209" spans="14:15" ht="12.75" x14ac:dyDescent="0.2">
      <c r="N209" s="26"/>
      <c r="O209" s="26"/>
    </row>
    <row r="210" spans="14:15" ht="12.75" x14ac:dyDescent="0.2">
      <c r="N210" s="26"/>
      <c r="O210" s="26"/>
    </row>
    <row r="211" spans="14:15" ht="12.75" x14ac:dyDescent="0.2">
      <c r="N211" s="26"/>
      <c r="O211" s="26"/>
    </row>
    <row r="212" spans="14:15" ht="12.75" x14ac:dyDescent="0.2">
      <c r="N212" s="26"/>
      <c r="O212" s="26"/>
    </row>
    <row r="213" spans="14:15" ht="12.75" x14ac:dyDescent="0.2">
      <c r="N213" s="26"/>
      <c r="O213" s="26"/>
    </row>
    <row r="214" spans="14:15" ht="12.75" x14ac:dyDescent="0.2">
      <c r="N214" s="26"/>
      <c r="O214" s="26"/>
    </row>
    <row r="215" spans="14:15" ht="12.75" x14ac:dyDescent="0.2">
      <c r="N215" s="26"/>
      <c r="O215" s="26"/>
    </row>
    <row r="216" spans="14:15" ht="12.75" x14ac:dyDescent="0.2">
      <c r="N216" s="26"/>
      <c r="O216" s="26"/>
    </row>
    <row r="217" spans="14:15" ht="12.75" x14ac:dyDescent="0.2">
      <c r="N217" s="26"/>
      <c r="O217" s="26"/>
    </row>
    <row r="218" spans="14:15" ht="12.75" x14ac:dyDescent="0.2">
      <c r="N218" s="26"/>
      <c r="O218" s="26"/>
    </row>
    <row r="219" spans="14:15" ht="12.75" x14ac:dyDescent="0.2">
      <c r="N219" s="26"/>
      <c r="O219" s="26"/>
    </row>
    <row r="220" spans="14:15" ht="12.75" x14ac:dyDescent="0.2">
      <c r="N220" s="26"/>
      <c r="O220" s="26"/>
    </row>
    <row r="221" spans="14:15" ht="12.75" x14ac:dyDescent="0.2">
      <c r="N221" s="26"/>
      <c r="O221" s="26"/>
    </row>
    <row r="222" spans="14:15" ht="12.75" x14ac:dyDescent="0.2">
      <c r="N222" s="26"/>
      <c r="O222" s="26"/>
    </row>
    <row r="223" spans="14:15" ht="12.75" x14ac:dyDescent="0.2">
      <c r="N223" s="26"/>
      <c r="O223" s="26"/>
    </row>
    <row r="224" spans="14:15" ht="12.75" x14ac:dyDescent="0.2">
      <c r="N224" s="26"/>
      <c r="O224" s="26"/>
    </row>
    <row r="225" spans="14:15" ht="12.75" x14ac:dyDescent="0.2">
      <c r="N225" s="26"/>
      <c r="O225" s="26"/>
    </row>
    <row r="226" spans="14:15" ht="12.75" x14ac:dyDescent="0.2">
      <c r="N226" s="26"/>
      <c r="O226" s="26"/>
    </row>
    <row r="227" spans="14:15" ht="12.75" x14ac:dyDescent="0.2">
      <c r="N227" s="26"/>
      <c r="O227" s="26"/>
    </row>
    <row r="228" spans="14:15" ht="12.75" x14ac:dyDescent="0.2">
      <c r="N228" s="26"/>
      <c r="O228" s="26"/>
    </row>
    <row r="229" spans="14:15" ht="12.75" x14ac:dyDescent="0.2">
      <c r="N229" s="26"/>
      <c r="O229" s="26"/>
    </row>
    <row r="230" spans="14:15" ht="12.75" x14ac:dyDescent="0.2">
      <c r="N230" s="26"/>
      <c r="O230" s="26"/>
    </row>
    <row r="231" spans="14:15" ht="12.75" x14ac:dyDescent="0.2">
      <c r="N231" s="26"/>
      <c r="O231" s="26"/>
    </row>
    <row r="232" spans="14:15" ht="12.75" x14ac:dyDescent="0.2">
      <c r="N232" s="26"/>
      <c r="O232" s="26"/>
    </row>
    <row r="233" spans="14:15" ht="12.75" x14ac:dyDescent="0.2">
      <c r="N233" s="26"/>
      <c r="O233" s="26"/>
    </row>
    <row r="234" spans="14:15" ht="12.75" x14ac:dyDescent="0.2">
      <c r="N234" s="26"/>
      <c r="O234" s="26"/>
    </row>
    <row r="235" spans="14:15" ht="12.75" x14ac:dyDescent="0.2">
      <c r="N235" s="26"/>
      <c r="O235" s="26"/>
    </row>
    <row r="236" spans="14:15" ht="12.75" x14ac:dyDescent="0.2">
      <c r="N236" s="26"/>
      <c r="O236" s="26"/>
    </row>
    <row r="237" spans="14:15" ht="12.75" x14ac:dyDescent="0.2">
      <c r="N237" s="26"/>
      <c r="O237" s="26"/>
    </row>
    <row r="238" spans="14:15" ht="12.75" x14ac:dyDescent="0.2">
      <c r="N238" s="26"/>
      <c r="O238" s="26"/>
    </row>
    <row r="239" spans="14:15" ht="12.75" x14ac:dyDescent="0.2">
      <c r="N239" s="26"/>
      <c r="O239" s="26"/>
    </row>
    <row r="240" spans="14:15" ht="12.75" x14ac:dyDescent="0.2">
      <c r="N240" s="26"/>
      <c r="O240" s="26"/>
    </row>
    <row r="241" spans="14:15" ht="12.75" x14ac:dyDescent="0.2">
      <c r="N241" s="26"/>
      <c r="O241" s="26"/>
    </row>
    <row r="242" spans="14:15" ht="12.75" x14ac:dyDescent="0.2">
      <c r="N242" s="26"/>
      <c r="O242" s="26"/>
    </row>
    <row r="243" spans="14:15" ht="12.75" x14ac:dyDescent="0.2">
      <c r="N243" s="26"/>
      <c r="O243" s="26"/>
    </row>
    <row r="244" spans="14:15" ht="12.75" x14ac:dyDescent="0.2">
      <c r="N244" s="26"/>
      <c r="O244" s="26"/>
    </row>
    <row r="245" spans="14:15" ht="12.75" x14ac:dyDescent="0.2">
      <c r="N245" s="26"/>
      <c r="O245" s="26"/>
    </row>
    <row r="246" spans="14:15" ht="12.75" x14ac:dyDescent="0.2">
      <c r="N246" s="26"/>
      <c r="O246" s="26"/>
    </row>
    <row r="247" spans="14:15" ht="12.75" x14ac:dyDescent="0.2">
      <c r="N247" s="26"/>
      <c r="O247" s="26"/>
    </row>
    <row r="248" spans="14:15" ht="12.75" x14ac:dyDescent="0.2">
      <c r="N248" s="26"/>
      <c r="O248" s="26"/>
    </row>
    <row r="249" spans="14:15" ht="12.75" x14ac:dyDescent="0.2">
      <c r="N249" s="26"/>
      <c r="O249" s="26"/>
    </row>
    <row r="250" spans="14:15" ht="12.75" x14ac:dyDescent="0.2">
      <c r="N250" s="26"/>
      <c r="O250" s="26"/>
    </row>
    <row r="251" spans="14:15" ht="12.75" x14ac:dyDescent="0.2">
      <c r="N251" s="26"/>
      <c r="O251" s="26"/>
    </row>
    <row r="252" spans="14:15" ht="12.75" x14ac:dyDescent="0.2">
      <c r="N252" s="26"/>
      <c r="O252" s="26"/>
    </row>
    <row r="253" spans="14:15" ht="12.75" x14ac:dyDescent="0.2">
      <c r="N253" s="26"/>
      <c r="O253" s="26"/>
    </row>
    <row r="254" spans="14:15" ht="12.75" x14ac:dyDescent="0.2">
      <c r="N254" s="26"/>
      <c r="O254" s="26"/>
    </row>
    <row r="255" spans="14:15" ht="12.75" x14ac:dyDescent="0.2">
      <c r="N255" s="26"/>
      <c r="O255" s="26"/>
    </row>
    <row r="256" spans="14:15" ht="12.75" x14ac:dyDescent="0.2">
      <c r="N256" s="26"/>
      <c r="O256" s="26"/>
    </row>
    <row r="257" spans="14:15" ht="12.75" x14ac:dyDescent="0.2">
      <c r="N257" s="26"/>
      <c r="O257" s="26"/>
    </row>
    <row r="258" spans="14:15" ht="12.75" x14ac:dyDescent="0.2">
      <c r="N258" s="26"/>
      <c r="O258" s="26"/>
    </row>
    <row r="259" spans="14:15" ht="12.75" x14ac:dyDescent="0.2">
      <c r="N259" s="26"/>
      <c r="O259" s="26"/>
    </row>
    <row r="260" spans="14:15" ht="12.75" x14ac:dyDescent="0.2">
      <c r="N260" s="26"/>
      <c r="O260" s="26"/>
    </row>
    <row r="261" spans="14:15" ht="12.75" x14ac:dyDescent="0.2">
      <c r="N261" s="26"/>
      <c r="O261" s="26"/>
    </row>
    <row r="262" spans="14:15" ht="12.75" x14ac:dyDescent="0.2">
      <c r="N262" s="26"/>
      <c r="O262" s="26"/>
    </row>
    <row r="263" spans="14:15" ht="12.75" x14ac:dyDescent="0.2">
      <c r="N263" s="26"/>
      <c r="O263" s="26"/>
    </row>
    <row r="264" spans="14:15" ht="12.75" x14ac:dyDescent="0.2">
      <c r="N264" s="26"/>
      <c r="O264" s="26"/>
    </row>
    <row r="265" spans="14:15" ht="12.75" x14ac:dyDescent="0.2">
      <c r="N265" s="26"/>
      <c r="O265" s="26"/>
    </row>
    <row r="266" spans="14:15" ht="12.75" x14ac:dyDescent="0.2">
      <c r="N266" s="26"/>
      <c r="O266" s="26"/>
    </row>
    <row r="267" spans="14:15" ht="12.75" x14ac:dyDescent="0.2">
      <c r="N267" s="26"/>
      <c r="O267" s="26"/>
    </row>
    <row r="268" spans="14:15" ht="12.75" x14ac:dyDescent="0.2">
      <c r="N268" s="26"/>
      <c r="O268" s="26"/>
    </row>
    <row r="269" spans="14:15" ht="12.75" x14ac:dyDescent="0.2">
      <c r="N269" s="26"/>
      <c r="O269" s="26"/>
    </row>
    <row r="270" spans="14:15" ht="12.75" x14ac:dyDescent="0.2">
      <c r="N270" s="26"/>
      <c r="O270" s="26"/>
    </row>
    <row r="271" spans="14:15" ht="12.75" x14ac:dyDescent="0.2">
      <c r="N271" s="26"/>
      <c r="O271" s="26"/>
    </row>
    <row r="272" spans="14:15" ht="12.75" x14ac:dyDescent="0.2">
      <c r="N272" s="26"/>
      <c r="O272" s="26"/>
    </row>
    <row r="273" spans="14:15" ht="12.75" x14ac:dyDescent="0.2">
      <c r="N273" s="26"/>
      <c r="O273" s="26"/>
    </row>
    <row r="274" spans="14:15" ht="12.75" x14ac:dyDescent="0.2">
      <c r="N274" s="26"/>
      <c r="O274" s="26"/>
    </row>
    <row r="275" spans="14:15" ht="12.75" x14ac:dyDescent="0.2">
      <c r="N275" s="26"/>
      <c r="O275" s="26"/>
    </row>
    <row r="276" spans="14:15" ht="12.75" x14ac:dyDescent="0.2">
      <c r="N276" s="26"/>
      <c r="O276" s="26"/>
    </row>
    <row r="277" spans="14:15" ht="12.75" x14ac:dyDescent="0.2">
      <c r="N277" s="26"/>
      <c r="O277" s="26"/>
    </row>
    <row r="278" spans="14:15" ht="12.75" x14ac:dyDescent="0.2">
      <c r="N278" s="26"/>
      <c r="O278" s="26"/>
    </row>
    <row r="279" spans="14:15" ht="12.75" x14ac:dyDescent="0.2">
      <c r="N279" s="26"/>
      <c r="O279" s="26"/>
    </row>
    <row r="280" spans="14:15" ht="12.75" x14ac:dyDescent="0.2">
      <c r="N280" s="26"/>
      <c r="O280" s="26"/>
    </row>
    <row r="281" spans="14:15" ht="12.75" x14ac:dyDescent="0.2">
      <c r="N281" s="26"/>
      <c r="O281" s="26"/>
    </row>
    <row r="282" spans="14:15" ht="12.75" x14ac:dyDescent="0.2">
      <c r="N282" s="26"/>
      <c r="O282" s="26"/>
    </row>
    <row r="283" spans="14:15" ht="12.75" x14ac:dyDescent="0.2">
      <c r="N283" s="26"/>
      <c r="O283" s="26"/>
    </row>
    <row r="284" spans="14:15" ht="12.75" x14ac:dyDescent="0.2">
      <c r="N284" s="26"/>
      <c r="O284" s="26"/>
    </row>
    <row r="285" spans="14:15" ht="12.75" x14ac:dyDescent="0.2">
      <c r="N285" s="26"/>
      <c r="O285" s="26"/>
    </row>
    <row r="286" spans="14:15" ht="12.75" x14ac:dyDescent="0.2">
      <c r="N286" s="26"/>
      <c r="O286" s="26"/>
    </row>
    <row r="287" spans="14:15" ht="12.75" x14ac:dyDescent="0.2">
      <c r="N287" s="26"/>
      <c r="O287" s="26"/>
    </row>
    <row r="288" spans="14:15" ht="12.75" x14ac:dyDescent="0.2">
      <c r="N288" s="26"/>
      <c r="O288" s="26"/>
    </row>
    <row r="289" spans="14:15" ht="12.75" x14ac:dyDescent="0.2">
      <c r="N289" s="26"/>
      <c r="O289" s="26"/>
    </row>
    <row r="290" spans="14:15" ht="12.75" x14ac:dyDescent="0.2">
      <c r="N290" s="26"/>
      <c r="O290" s="26"/>
    </row>
    <row r="291" spans="14:15" ht="12.75" x14ac:dyDescent="0.2">
      <c r="N291" s="26"/>
      <c r="O291" s="26"/>
    </row>
    <row r="292" spans="14:15" ht="12.75" x14ac:dyDescent="0.2">
      <c r="N292" s="26"/>
      <c r="O292" s="26"/>
    </row>
    <row r="293" spans="14:15" ht="12.75" x14ac:dyDescent="0.2">
      <c r="N293" s="26"/>
      <c r="O293" s="26"/>
    </row>
    <row r="294" spans="14:15" ht="12.75" x14ac:dyDescent="0.2">
      <c r="N294" s="26"/>
      <c r="O294" s="26"/>
    </row>
    <row r="295" spans="14:15" ht="12.75" x14ac:dyDescent="0.2">
      <c r="N295" s="26"/>
      <c r="O295" s="26"/>
    </row>
    <row r="296" spans="14:15" ht="12.75" x14ac:dyDescent="0.2">
      <c r="N296" s="26"/>
      <c r="O296" s="26"/>
    </row>
    <row r="297" spans="14:15" ht="12.75" x14ac:dyDescent="0.2">
      <c r="N297" s="26"/>
      <c r="O297" s="26"/>
    </row>
    <row r="298" spans="14:15" ht="12.75" x14ac:dyDescent="0.2">
      <c r="N298" s="26"/>
      <c r="O298" s="26"/>
    </row>
    <row r="299" spans="14:15" ht="12.75" x14ac:dyDescent="0.2">
      <c r="N299" s="26"/>
      <c r="O299" s="26"/>
    </row>
    <row r="300" spans="14:15" ht="12.75" x14ac:dyDescent="0.2">
      <c r="N300" s="26"/>
      <c r="O300" s="26"/>
    </row>
    <row r="301" spans="14:15" ht="12.75" x14ac:dyDescent="0.2">
      <c r="N301" s="26"/>
      <c r="O301" s="26"/>
    </row>
    <row r="302" spans="14:15" ht="12.75" x14ac:dyDescent="0.2">
      <c r="N302" s="26"/>
      <c r="O302" s="26"/>
    </row>
    <row r="303" spans="14:15" ht="12.75" x14ac:dyDescent="0.2">
      <c r="N303" s="26"/>
      <c r="O303" s="26"/>
    </row>
    <row r="304" spans="14:15" ht="12.75" x14ac:dyDescent="0.2">
      <c r="N304" s="26"/>
      <c r="O304" s="26"/>
    </row>
    <row r="305" spans="14:15" ht="12.75" x14ac:dyDescent="0.2">
      <c r="N305" s="26"/>
      <c r="O305" s="26"/>
    </row>
    <row r="306" spans="14:15" ht="12.75" x14ac:dyDescent="0.2">
      <c r="N306" s="26"/>
      <c r="O306" s="26"/>
    </row>
    <row r="307" spans="14:15" ht="12.75" x14ac:dyDescent="0.2">
      <c r="N307" s="26"/>
      <c r="O307" s="26"/>
    </row>
    <row r="308" spans="14:15" ht="12.75" x14ac:dyDescent="0.2">
      <c r="N308" s="26"/>
      <c r="O308" s="26"/>
    </row>
    <row r="309" spans="14:15" ht="12.75" x14ac:dyDescent="0.2">
      <c r="N309" s="26"/>
      <c r="O309" s="26"/>
    </row>
    <row r="310" spans="14:15" ht="12.75" x14ac:dyDescent="0.2">
      <c r="N310" s="26"/>
      <c r="O310" s="26"/>
    </row>
    <row r="311" spans="14:15" ht="12.75" x14ac:dyDescent="0.2">
      <c r="N311" s="26"/>
      <c r="O311" s="26"/>
    </row>
    <row r="312" spans="14:15" ht="12.75" x14ac:dyDescent="0.2">
      <c r="N312" s="26"/>
      <c r="O312" s="26"/>
    </row>
    <row r="313" spans="14:15" ht="12.75" x14ac:dyDescent="0.2">
      <c r="N313" s="26"/>
      <c r="O313" s="26"/>
    </row>
    <row r="314" spans="14:15" ht="12.75" x14ac:dyDescent="0.2">
      <c r="N314" s="26"/>
      <c r="O314" s="26"/>
    </row>
    <row r="315" spans="14:15" ht="12.75" x14ac:dyDescent="0.2">
      <c r="N315" s="26"/>
      <c r="O315" s="26"/>
    </row>
    <row r="316" spans="14:15" ht="12.75" x14ac:dyDescent="0.2">
      <c r="N316" s="26"/>
      <c r="O316" s="26"/>
    </row>
    <row r="317" spans="14:15" ht="12.75" x14ac:dyDescent="0.2">
      <c r="N317" s="26"/>
      <c r="O317" s="26"/>
    </row>
    <row r="318" spans="14:15" ht="12.75" x14ac:dyDescent="0.2">
      <c r="N318" s="26"/>
      <c r="O318" s="26"/>
    </row>
    <row r="319" spans="14:15" ht="12.75" x14ac:dyDescent="0.2">
      <c r="N319" s="26"/>
      <c r="O319" s="26"/>
    </row>
    <row r="320" spans="14:15" ht="12.75" x14ac:dyDescent="0.2">
      <c r="N320" s="26"/>
      <c r="O320" s="26"/>
    </row>
    <row r="321" spans="14:15" ht="12.75" x14ac:dyDescent="0.2">
      <c r="N321" s="26"/>
      <c r="O321" s="26"/>
    </row>
    <row r="322" spans="14:15" ht="12.75" x14ac:dyDescent="0.2">
      <c r="N322" s="26"/>
      <c r="O322" s="26"/>
    </row>
    <row r="323" spans="14:15" ht="12.75" x14ac:dyDescent="0.2">
      <c r="N323" s="26"/>
      <c r="O323" s="26"/>
    </row>
    <row r="324" spans="14:15" ht="12.75" x14ac:dyDescent="0.2">
      <c r="N324" s="26"/>
      <c r="O324" s="26"/>
    </row>
    <row r="325" spans="14:15" ht="12.75" x14ac:dyDescent="0.2">
      <c r="N325" s="26"/>
      <c r="O325" s="26"/>
    </row>
    <row r="326" spans="14:15" ht="12.75" x14ac:dyDescent="0.2">
      <c r="N326" s="26"/>
      <c r="O326" s="26"/>
    </row>
    <row r="327" spans="14:15" ht="12.75" x14ac:dyDescent="0.2">
      <c r="N327" s="26"/>
      <c r="O327" s="26"/>
    </row>
    <row r="328" spans="14:15" ht="12.75" x14ac:dyDescent="0.2">
      <c r="N328" s="26"/>
      <c r="O328" s="26"/>
    </row>
    <row r="329" spans="14:15" ht="12.75" x14ac:dyDescent="0.2">
      <c r="N329" s="26"/>
      <c r="O329" s="26"/>
    </row>
    <row r="330" spans="14:15" ht="12.75" x14ac:dyDescent="0.2">
      <c r="N330" s="26"/>
      <c r="O330" s="26"/>
    </row>
    <row r="331" spans="14:15" ht="12.75" x14ac:dyDescent="0.2">
      <c r="N331" s="26"/>
      <c r="O331" s="26"/>
    </row>
    <row r="332" spans="14:15" ht="12.75" x14ac:dyDescent="0.2">
      <c r="N332" s="26"/>
      <c r="O332" s="26"/>
    </row>
    <row r="333" spans="14:15" ht="12.75" x14ac:dyDescent="0.2">
      <c r="N333" s="26"/>
      <c r="O333" s="26"/>
    </row>
    <row r="334" spans="14:15" ht="12.75" x14ac:dyDescent="0.2">
      <c r="N334" s="26"/>
      <c r="O334" s="26"/>
    </row>
    <row r="335" spans="14:15" ht="12.75" x14ac:dyDescent="0.2">
      <c r="N335" s="26"/>
      <c r="O335" s="26"/>
    </row>
    <row r="336" spans="14:15" ht="12.75" x14ac:dyDescent="0.2">
      <c r="N336" s="26"/>
      <c r="O336" s="26"/>
    </row>
    <row r="337" spans="14:15" ht="12.75" x14ac:dyDescent="0.2">
      <c r="N337" s="26"/>
      <c r="O337" s="26"/>
    </row>
    <row r="338" spans="14:15" ht="12.75" x14ac:dyDescent="0.2">
      <c r="N338" s="26"/>
      <c r="O338" s="26"/>
    </row>
    <row r="339" spans="14:15" ht="12.75" x14ac:dyDescent="0.2">
      <c r="N339" s="26"/>
      <c r="O339" s="26"/>
    </row>
    <row r="340" spans="14:15" ht="12.75" x14ac:dyDescent="0.2">
      <c r="N340" s="26"/>
      <c r="O340" s="26"/>
    </row>
    <row r="341" spans="14:15" ht="12.75" x14ac:dyDescent="0.2">
      <c r="N341" s="26"/>
      <c r="O341" s="26"/>
    </row>
    <row r="342" spans="14:15" ht="12.75" x14ac:dyDescent="0.2">
      <c r="N342" s="26"/>
      <c r="O342" s="26"/>
    </row>
    <row r="343" spans="14:15" ht="12.75" x14ac:dyDescent="0.2">
      <c r="N343" s="26"/>
      <c r="O343" s="26"/>
    </row>
    <row r="344" spans="14:15" ht="12.75" x14ac:dyDescent="0.2">
      <c r="N344" s="26"/>
      <c r="O344" s="26"/>
    </row>
    <row r="345" spans="14:15" ht="12.75" x14ac:dyDescent="0.2">
      <c r="N345" s="26"/>
      <c r="O345" s="26"/>
    </row>
    <row r="346" spans="14:15" ht="12.75" x14ac:dyDescent="0.2">
      <c r="N346" s="26"/>
      <c r="O346" s="26"/>
    </row>
    <row r="347" spans="14:15" ht="12.75" x14ac:dyDescent="0.2">
      <c r="N347" s="26"/>
      <c r="O347" s="26"/>
    </row>
    <row r="348" spans="14:15" ht="12.75" x14ac:dyDescent="0.2">
      <c r="N348" s="26"/>
      <c r="O348" s="26"/>
    </row>
    <row r="349" spans="14:15" ht="12.75" x14ac:dyDescent="0.2">
      <c r="N349" s="26"/>
      <c r="O349" s="26"/>
    </row>
    <row r="350" spans="14:15" ht="12.75" x14ac:dyDescent="0.2">
      <c r="N350" s="26"/>
      <c r="O350" s="26"/>
    </row>
    <row r="351" spans="14:15" ht="12.75" x14ac:dyDescent="0.2">
      <c r="N351" s="26"/>
      <c r="O351" s="26"/>
    </row>
    <row r="352" spans="14:15" ht="12.75" x14ac:dyDescent="0.2">
      <c r="N352" s="26"/>
      <c r="O352" s="26"/>
    </row>
    <row r="353" spans="14:15" ht="12.75" x14ac:dyDescent="0.2">
      <c r="N353" s="26"/>
      <c r="O353" s="26"/>
    </row>
    <row r="354" spans="14:15" ht="12.75" x14ac:dyDescent="0.2">
      <c r="N354" s="26"/>
      <c r="O354" s="26"/>
    </row>
    <row r="355" spans="14:15" ht="12.75" x14ac:dyDescent="0.2">
      <c r="N355" s="26"/>
      <c r="O355" s="26"/>
    </row>
    <row r="356" spans="14:15" ht="12.75" x14ac:dyDescent="0.2">
      <c r="N356" s="26"/>
      <c r="O356" s="26"/>
    </row>
    <row r="357" spans="14:15" ht="12.75" x14ac:dyDescent="0.2">
      <c r="N357" s="26"/>
      <c r="O357" s="26"/>
    </row>
    <row r="358" spans="14:15" ht="12.75" x14ac:dyDescent="0.2">
      <c r="N358" s="26"/>
      <c r="O358" s="26"/>
    </row>
    <row r="359" spans="14:15" ht="12.75" x14ac:dyDescent="0.2">
      <c r="N359" s="26"/>
      <c r="O359" s="26"/>
    </row>
    <row r="360" spans="14:15" ht="12.75" x14ac:dyDescent="0.2">
      <c r="N360" s="26"/>
      <c r="O360" s="26"/>
    </row>
    <row r="361" spans="14:15" ht="12.75" x14ac:dyDescent="0.2">
      <c r="N361" s="26"/>
      <c r="O361" s="26"/>
    </row>
    <row r="362" spans="14:15" ht="12.75" x14ac:dyDescent="0.2">
      <c r="N362" s="26"/>
      <c r="O362" s="26"/>
    </row>
    <row r="363" spans="14:15" ht="12.75" x14ac:dyDescent="0.2">
      <c r="N363" s="26"/>
      <c r="O363" s="26"/>
    </row>
    <row r="364" spans="14:15" ht="12.75" x14ac:dyDescent="0.2">
      <c r="N364" s="26"/>
      <c r="O364" s="26"/>
    </row>
    <row r="365" spans="14:15" ht="12.75" x14ac:dyDescent="0.2">
      <c r="N365" s="26"/>
      <c r="O365" s="26"/>
    </row>
    <row r="366" spans="14:15" ht="12.75" x14ac:dyDescent="0.2">
      <c r="N366" s="26"/>
      <c r="O366" s="26"/>
    </row>
    <row r="367" spans="14:15" ht="12.75" x14ac:dyDescent="0.2">
      <c r="N367" s="26"/>
      <c r="O367" s="26"/>
    </row>
    <row r="368" spans="14:15" ht="12.75" x14ac:dyDescent="0.2">
      <c r="N368" s="26"/>
      <c r="O368" s="26"/>
    </row>
    <row r="369" spans="14:15" ht="12.75" x14ac:dyDescent="0.2">
      <c r="N369" s="26"/>
      <c r="O369" s="26"/>
    </row>
    <row r="370" spans="14:15" ht="12.75" x14ac:dyDescent="0.2">
      <c r="N370" s="26"/>
      <c r="O370" s="26"/>
    </row>
    <row r="371" spans="14:15" ht="12.75" x14ac:dyDescent="0.2">
      <c r="N371" s="26"/>
      <c r="O371" s="26"/>
    </row>
    <row r="372" spans="14:15" ht="12.75" x14ac:dyDescent="0.2">
      <c r="N372" s="26"/>
      <c r="O372" s="26"/>
    </row>
    <row r="373" spans="14:15" ht="12.75" x14ac:dyDescent="0.2">
      <c r="N373" s="26"/>
      <c r="O373" s="26"/>
    </row>
    <row r="374" spans="14:15" ht="12.75" x14ac:dyDescent="0.2">
      <c r="N374" s="26"/>
      <c r="O374" s="26"/>
    </row>
    <row r="375" spans="14:15" ht="12.75" x14ac:dyDescent="0.2">
      <c r="N375" s="26"/>
      <c r="O375" s="26"/>
    </row>
    <row r="376" spans="14:15" ht="12.75" x14ac:dyDescent="0.2">
      <c r="N376" s="26"/>
      <c r="O376" s="26"/>
    </row>
    <row r="377" spans="14:15" ht="12.75" x14ac:dyDescent="0.2">
      <c r="N377" s="26"/>
      <c r="O377" s="26"/>
    </row>
    <row r="378" spans="14:15" ht="12.75" x14ac:dyDescent="0.2">
      <c r="N378" s="26"/>
      <c r="O378" s="26"/>
    </row>
    <row r="379" spans="14:15" ht="12.75" x14ac:dyDescent="0.2">
      <c r="N379" s="26"/>
      <c r="O379" s="26"/>
    </row>
    <row r="380" spans="14:15" ht="12.75" x14ac:dyDescent="0.2">
      <c r="N380" s="26"/>
      <c r="O380" s="26"/>
    </row>
    <row r="381" spans="14:15" ht="12.75" x14ac:dyDescent="0.2">
      <c r="N381" s="26"/>
      <c r="O381" s="26"/>
    </row>
    <row r="382" spans="14:15" ht="12.75" x14ac:dyDescent="0.2">
      <c r="N382" s="26"/>
      <c r="O382" s="26"/>
    </row>
    <row r="383" spans="14:15" ht="12.75" x14ac:dyDescent="0.2">
      <c r="N383" s="26"/>
      <c r="O383" s="26"/>
    </row>
    <row r="384" spans="14:15" ht="12.75" x14ac:dyDescent="0.2">
      <c r="N384" s="26"/>
      <c r="O384" s="26"/>
    </row>
    <row r="385" spans="14:15" ht="12.75" x14ac:dyDescent="0.2">
      <c r="N385" s="26"/>
      <c r="O385" s="26"/>
    </row>
    <row r="386" spans="14:15" ht="12.75" x14ac:dyDescent="0.2">
      <c r="N386" s="26"/>
      <c r="O386" s="26"/>
    </row>
    <row r="387" spans="14:15" ht="12.75" x14ac:dyDescent="0.2">
      <c r="N387" s="26"/>
      <c r="O387" s="26"/>
    </row>
    <row r="388" spans="14:15" ht="12.75" x14ac:dyDescent="0.2">
      <c r="N388" s="26"/>
      <c r="O388" s="26"/>
    </row>
    <row r="389" spans="14:15" ht="12.75" x14ac:dyDescent="0.2">
      <c r="N389" s="26"/>
      <c r="O389" s="26"/>
    </row>
    <row r="390" spans="14:15" ht="12.75" x14ac:dyDescent="0.2">
      <c r="N390" s="26"/>
      <c r="O390" s="26"/>
    </row>
    <row r="391" spans="14:15" ht="12.75" x14ac:dyDescent="0.2">
      <c r="N391" s="26"/>
      <c r="O391" s="26"/>
    </row>
    <row r="392" spans="14:15" ht="12.75" x14ac:dyDescent="0.2">
      <c r="N392" s="26"/>
      <c r="O392" s="26"/>
    </row>
    <row r="393" spans="14:15" ht="12.75" x14ac:dyDescent="0.2">
      <c r="N393" s="26"/>
      <c r="O393" s="26"/>
    </row>
    <row r="394" spans="14:15" ht="12.75" x14ac:dyDescent="0.2">
      <c r="N394" s="26"/>
      <c r="O394" s="26"/>
    </row>
    <row r="395" spans="14:15" ht="12.75" x14ac:dyDescent="0.2">
      <c r="N395" s="26"/>
      <c r="O395" s="26"/>
    </row>
    <row r="396" spans="14:15" ht="12.75" x14ac:dyDescent="0.2">
      <c r="N396" s="26"/>
      <c r="O396" s="26"/>
    </row>
    <row r="397" spans="14:15" ht="12.75" x14ac:dyDescent="0.2">
      <c r="N397" s="26"/>
      <c r="O397" s="26"/>
    </row>
    <row r="398" spans="14:15" ht="12.75" x14ac:dyDescent="0.2">
      <c r="N398" s="26"/>
      <c r="O398" s="26"/>
    </row>
    <row r="399" spans="14:15" ht="12.75" x14ac:dyDescent="0.2">
      <c r="N399" s="26"/>
      <c r="O399" s="26"/>
    </row>
    <row r="400" spans="14:15" ht="12.75" x14ac:dyDescent="0.2">
      <c r="N400" s="26"/>
      <c r="O400" s="26"/>
    </row>
    <row r="401" spans="14:15" ht="12.75" x14ac:dyDescent="0.2">
      <c r="N401" s="26"/>
      <c r="O401" s="26"/>
    </row>
    <row r="402" spans="14:15" ht="12.75" x14ac:dyDescent="0.2">
      <c r="N402" s="26"/>
      <c r="O402" s="26"/>
    </row>
    <row r="403" spans="14:15" ht="12.75" x14ac:dyDescent="0.2">
      <c r="N403" s="26"/>
      <c r="O403" s="26"/>
    </row>
    <row r="404" spans="14:15" ht="12.75" x14ac:dyDescent="0.2">
      <c r="N404" s="26"/>
      <c r="O404" s="26"/>
    </row>
    <row r="405" spans="14:15" ht="12.75" x14ac:dyDescent="0.2">
      <c r="N405" s="26"/>
      <c r="O405" s="26"/>
    </row>
    <row r="406" spans="14:15" ht="12.75" x14ac:dyDescent="0.2">
      <c r="N406" s="26"/>
      <c r="O406" s="26"/>
    </row>
    <row r="407" spans="14:15" ht="12.75" x14ac:dyDescent="0.2">
      <c r="N407" s="26"/>
      <c r="O407" s="26"/>
    </row>
    <row r="408" spans="14:15" ht="12.75" x14ac:dyDescent="0.2">
      <c r="N408" s="26"/>
      <c r="O408" s="26"/>
    </row>
    <row r="409" spans="14:15" ht="12.75" x14ac:dyDescent="0.2">
      <c r="N409" s="26"/>
      <c r="O409" s="26"/>
    </row>
    <row r="410" spans="14:15" ht="12.75" x14ac:dyDescent="0.2">
      <c r="N410" s="26"/>
      <c r="O410" s="26"/>
    </row>
    <row r="411" spans="14:15" ht="12.75" x14ac:dyDescent="0.2">
      <c r="N411" s="26"/>
      <c r="O411" s="26"/>
    </row>
    <row r="412" spans="14:15" ht="12.75" x14ac:dyDescent="0.2">
      <c r="N412" s="26"/>
      <c r="O412" s="26"/>
    </row>
    <row r="413" spans="14:15" ht="12.75" x14ac:dyDescent="0.2">
      <c r="N413" s="26"/>
      <c r="O413" s="26"/>
    </row>
    <row r="414" spans="14:15" ht="12.75" x14ac:dyDescent="0.2">
      <c r="N414" s="26"/>
      <c r="O414" s="26"/>
    </row>
    <row r="415" spans="14:15" ht="12.75" x14ac:dyDescent="0.2">
      <c r="N415" s="26"/>
      <c r="O415" s="26"/>
    </row>
    <row r="416" spans="14:15" ht="12.75" x14ac:dyDescent="0.2">
      <c r="N416" s="26"/>
      <c r="O416" s="26"/>
    </row>
    <row r="417" spans="14:15" ht="12.75" x14ac:dyDescent="0.2">
      <c r="N417" s="26"/>
      <c r="O417" s="26"/>
    </row>
    <row r="418" spans="14:15" ht="12.75" x14ac:dyDescent="0.2">
      <c r="N418" s="26"/>
      <c r="O418" s="26"/>
    </row>
    <row r="419" spans="14:15" ht="12.75" x14ac:dyDescent="0.2">
      <c r="N419" s="26"/>
      <c r="O419" s="26"/>
    </row>
    <row r="420" spans="14:15" ht="12.75" x14ac:dyDescent="0.2">
      <c r="N420" s="26"/>
      <c r="O420" s="26"/>
    </row>
    <row r="421" spans="14:15" ht="12.75" x14ac:dyDescent="0.2">
      <c r="N421" s="26"/>
      <c r="O421" s="26"/>
    </row>
    <row r="422" spans="14:15" ht="12.75" x14ac:dyDescent="0.2">
      <c r="N422" s="26"/>
      <c r="O422" s="26"/>
    </row>
    <row r="423" spans="14:15" ht="12.75" x14ac:dyDescent="0.2">
      <c r="N423" s="26"/>
      <c r="O423" s="26"/>
    </row>
    <row r="424" spans="14:15" ht="12.75" x14ac:dyDescent="0.2">
      <c r="N424" s="26"/>
      <c r="O424" s="26"/>
    </row>
    <row r="425" spans="14:15" ht="12.75" x14ac:dyDescent="0.2">
      <c r="N425" s="26"/>
      <c r="O425" s="26"/>
    </row>
    <row r="426" spans="14:15" ht="12.75" x14ac:dyDescent="0.2">
      <c r="N426" s="26"/>
      <c r="O426" s="26"/>
    </row>
    <row r="427" spans="14:15" ht="12.75" x14ac:dyDescent="0.2">
      <c r="N427" s="26"/>
      <c r="O427" s="26"/>
    </row>
    <row r="428" spans="14:15" ht="12.75" x14ac:dyDescent="0.2">
      <c r="N428" s="26"/>
      <c r="O428" s="26"/>
    </row>
    <row r="429" spans="14:15" ht="12.75" x14ac:dyDescent="0.2">
      <c r="N429" s="26"/>
      <c r="O429" s="26"/>
    </row>
    <row r="430" spans="14:15" ht="12.75" x14ac:dyDescent="0.2">
      <c r="N430" s="26"/>
      <c r="O430" s="26"/>
    </row>
    <row r="431" spans="14:15" ht="12.75" x14ac:dyDescent="0.2">
      <c r="N431" s="26"/>
      <c r="O431" s="26"/>
    </row>
    <row r="432" spans="14:15" ht="12.75" x14ac:dyDescent="0.2">
      <c r="N432" s="26"/>
      <c r="O432" s="26"/>
    </row>
    <row r="433" spans="14:15" ht="12.75" x14ac:dyDescent="0.2">
      <c r="N433" s="26"/>
      <c r="O433" s="26"/>
    </row>
    <row r="434" spans="14:15" ht="12.75" x14ac:dyDescent="0.2">
      <c r="N434" s="26"/>
      <c r="O434" s="26"/>
    </row>
    <row r="435" spans="14:15" ht="12.75" x14ac:dyDescent="0.2">
      <c r="N435" s="26"/>
      <c r="O435" s="26"/>
    </row>
    <row r="436" spans="14:15" ht="12.75" x14ac:dyDescent="0.2">
      <c r="N436" s="26"/>
      <c r="O436" s="26"/>
    </row>
    <row r="437" spans="14:15" ht="12.75" x14ac:dyDescent="0.2">
      <c r="N437" s="26"/>
      <c r="O437" s="26"/>
    </row>
    <row r="438" spans="14:15" ht="12.75" x14ac:dyDescent="0.2">
      <c r="N438" s="26"/>
      <c r="O438" s="26"/>
    </row>
    <row r="439" spans="14:15" ht="12.75" x14ac:dyDescent="0.2">
      <c r="N439" s="26"/>
      <c r="O439" s="26"/>
    </row>
    <row r="440" spans="14:15" ht="12.75" x14ac:dyDescent="0.2">
      <c r="N440" s="26"/>
      <c r="O440" s="26"/>
    </row>
    <row r="441" spans="14:15" ht="12.75" x14ac:dyDescent="0.2">
      <c r="N441" s="26"/>
      <c r="O441" s="26"/>
    </row>
    <row r="442" spans="14:15" ht="12.75" x14ac:dyDescent="0.2">
      <c r="N442" s="26"/>
      <c r="O442" s="26"/>
    </row>
    <row r="443" spans="14:15" ht="12.75" x14ac:dyDescent="0.2">
      <c r="N443" s="26"/>
      <c r="O443" s="26"/>
    </row>
    <row r="444" spans="14:15" ht="12.75" x14ac:dyDescent="0.2">
      <c r="N444" s="26"/>
      <c r="O444" s="26"/>
    </row>
    <row r="445" spans="14:15" ht="12.75" x14ac:dyDescent="0.2">
      <c r="N445" s="26"/>
      <c r="O445" s="26"/>
    </row>
    <row r="446" spans="14:15" ht="12.75" x14ac:dyDescent="0.2">
      <c r="N446" s="26"/>
      <c r="O446" s="26"/>
    </row>
    <row r="447" spans="14:15" ht="12.75" x14ac:dyDescent="0.2">
      <c r="N447" s="26"/>
      <c r="O447" s="26"/>
    </row>
    <row r="448" spans="14:15" ht="12.75" x14ac:dyDescent="0.2">
      <c r="N448" s="26"/>
      <c r="O448" s="26"/>
    </row>
    <row r="449" spans="14:15" ht="12.75" x14ac:dyDescent="0.2">
      <c r="N449" s="26"/>
      <c r="O449" s="26"/>
    </row>
    <row r="450" spans="14:15" ht="12.75" x14ac:dyDescent="0.2">
      <c r="N450" s="26"/>
      <c r="O450" s="26"/>
    </row>
    <row r="451" spans="14:15" ht="12.75" x14ac:dyDescent="0.2">
      <c r="N451" s="26"/>
      <c r="O451" s="26"/>
    </row>
    <row r="452" spans="14:15" ht="12.75" x14ac:dyDescent="0.2">
      <c r="N452" s="26"/>
      <c r="O452" s="26"/>
    </row>
    <row r="453" spans="14:15" ht="12.75" x14ac:dyDescent="0.2">
      <c r="N453" s="26"/>
      <c r="O453" s="26"/>
    </row>
    <row r="454" spans="14:15" ht="12.75" x14ac:dyDescent="0.2">
      <c r="N454" s="26"/>
      <c r="O454" s="26"/>
    </row>
    <row r="455" spans="14:15" ht="12.75" x14ac:dyDescent="0.2">
      <c r="N455" s="26"/>
      <c r="O455" s="26"/>
    </row>
    <row r="456" spans="14:15" ht="12.75" x14ac:dyDescent="0.2">
      <c r="N456" s="26"/>
      <c r="O456" s="26"/>
    </row>
    <row r="457" spans="14:15" ht="12.75" x14ac:dyDescent="0.2">
      <c r="N457" s="26"/>
      <c r="O457" s="26"/>
    </row>
    <row r="458" spans="14:15" ht="12.75" x14ac:dyDescent="0.2">
      <c r="N458" s="26"/>
      <c r="O458" s="26"/>
    </row>
    <row r="459" spans="14:15" ht="12.75" x14ac:dyDescent="0.2">
      <c r="N459" s="26"/>
      <c r="O459" s="26"/>
    </row>
    <row r="460" spans="14:15" ht="12.75" x14ac:dyDescent="0.2">
      <c r="N460" s="26"/>
      <c r="O460" s="26"/>
    </row>
    <row r="461" spans="14:15" ht="12.75" x14ac:dyDescent="0.2">
      <c r="N461" s="26"/>
      <c r="O461" s="26"/>
    </row>
    <row r="462" spans="14:15" ht="12.75" x14ac:dyDescent="0.2">
      <c r="N462" s="26"/>
      <c r="O462" s="26"/>
    </row>
    <row r="463" spans="14:15" ht="12.75" x14ac:dyDescent="0.2">
      <c r="N463" s="26"/>
      <c r="O463" s="26"/>
    </row>
    <row r="464" spans="14:15" ht="12.75" x14ac:dyDescent="0.2">
      <c r="N464" s="26"/>
      <c r="O464" s="26"/>
    </row>
    <row r="465" spans="14:15" ht="12.75" x14ac:dyDescent="0.2">
      <c r="N465" s="26"/>
      <c r="O465" s="26"/>
    </row>
    <row r="466" spans="14:15" ht="12.75" x14ac:dyDescent="0.2">
      <c r="N466" s="26"/>
      <c r="O466" s="26"/>
    </row>
    <row r="467" spans="14:15" ht="12.75" x14ac:dyDescent="0.2">
      <c r="N467" s="26"/>
      <c r="O467" s="26"/>
    </row>
    <row r="468" spans="14:15" ht="12.75" x14ac:dyDescent="0.2">
      <c r="N468" s="26"/>
      <c r="O468" s="26"/>
    </row>
    <row r="469" spans="14:15" ht="12.75" x14ac:dyDescent="0.2">
      <c r="N469" s="26"/>
      <c r="O469" s="26"/>
    </row>
    <row r="470" spans="14:15" ht="12.75" x14ac:dyDescent="0.2">
      <c r="N470" s="26"/>
      <c r="O470" s="26"/>
    </row>
    <row r="471" spans="14:15" ht="12.75" x14ac:dyDescent="0.2">
      <c r="N471" s="26"/>
      <c r="O471" s="26"/>
    </row>
    <row r="472" spans="14:15" ht="12.75" x14ac:dyDescent="0.2">
      <c r="N472" s="26"/>
      <c r="O472" s="26"/>
    </row>
    <row r="473" spans="14:15" ht="12.75" x14ac:dyDescent="0.2">
      <c r="N473" s="26"/>
      <c r="O473" s="26"/>
    </row>
    <row r="474" spans="14:15" ht="12.75" x14ac:dyDescent="0.2">
      <c r="N474" s="26"/>
      <c r="O474" s="26"/>
    </row>
    <row r="475" spans="14:15" ht="12.75" x14ac:dyDescent="0.2">
      <c r="N475" s="26"/>
      <c r="O475" s="26"/>
    </row>
    <row r="476" spans="14:15" ht="12.75" x14ac:dyDescent="0.2">
      <c r="N476" s="26"/>
      <c r="O476" s="26"/>
    </row>
    <row r="477" spans="14:15" ht="12.75" x14ac:dyDescent="0.2">
      <c r="N477" s="26"/>
      <c r="O477" s="26"/>
    </row>
    <row r="478" spans="14:15" ht="12.75" x14ac:dyDescent="0.2">
      <c r="N478" s="26"/>
      <c r="O478" s="26"/>
    </row>
    <row r="479" spans="14:15" ht="12.75" x14ac:dyDescent="0.2">
      <c r="N479" s="26"/>
      <c r="O479" s="26"/>
    </row>
    <row r="480" spans="14:15" ht="12.75" x14ac:dyDescent="0.2">
      <c r="N480" s="26"/>
      <c r="O480" s="26"/>
    </row>
    <row r="481" spans="14:15" ht="12.75" x14ac:dyDescent="0.2">
      <c r="N481" s="26"/>
      <c r="O481" s="26"/>
    </row>
    <row r="482" spans="14:15" ht="12.75" x14ac:dyDescent="0.2">
      <c r="N482" s="26"/>
      <c r="O482" s="26"/>
    </row>
    <row r="483" spans="14:15" ht="12.75" x14ac:dyDescent="0.2">
      <c r="N483" s="26"/>
      <c r="O483" s="26"/>
    </row>
    <row r="484" spans="14:15" ht="12.75" x14ac:dyDescent="0.2">
      <c r="N484" s="26"/>
      <c r="O484" s="26"/>
    </row>
    <row r="485" spans="14:15" ht="12.75" x14ac:dyDescent="0.2">
      <c r="N485" s="26"/>
      <c r="O485" s="26"/>
    </row>
    <row r="486" spans="14:15" ht="12.75" x14ac:dyDescent="0.2">
      <c r="N486" s="26"/>
      <c r="O486" s="26"/>
    </row>
    <row r="487" spans="14:15" ht="12.75" x14ac:dyDescent="0.2">
      <c r="N487" s="26"/>
      <c r="O487" s="26"/>
    </row>
    <row r="488" spans="14:15" ht="12.75" x14ac:dyDescent="0.2">
      <c r="N488" s="26"/>
      <c r="O488" s="26"/>
    </row>
    <row r="489" spans="14:15" ht="12.75" x14ac:dyDescent="0.2">
      <c r="N489" s="26"/>
      <c r="O489" s="26"/>
    </row>
    <row r="490" spans="14:15" ht="12.75" x14ac:dyDescent="0.2">
      <c r="N490" s="26"/>
      <c r="O490" s="26"/>
    </row>
    <row r="491" spans="14:15" ht="12.75" x14ac:dyDescent="0.2">
      <c r="N491" s="26"/>
      <c r="O491" s="26"/>
    </row>
    <row r="492" spans="14:15" ht="12.75" x14ac:dyDescent="0.2">
      <c r="N492" s="26"/>
      <c r="O492" s="26"/>
    </row>
    <row r="493" spans="14:15" ht="12.75" x14ac:dyDescent="0.2">
      <c r="N493" s="26"/>
      <c r="O493" s="26"/>
    </row>
    <row r="494" spans="14:15" ht="12.75" x14ac:dyDescent="0.2">
      <c r="N494" s="26"/>
      <c r="O494" s="26"/>
    </row>
    <row r="495" spans="14:15" ht="12.75" x14ac:dyDescent="0.2">
      <c r="N495" s="26"/>
      <c r="O495" s="26"/>
    </row>
    <row r="496" spans="14:15" ht="12.75" x14ac:dyDescent="0.2">
      <c r="N496" s="26"/>
      <c r="O496" s="26"/>
    </row>
    <row r="497" spans="14:15" ht="12.75" x14ac:dyDescent="0.2">
      <c r="N497" s="26"/>
      <c r="O497" s="26"/>
    </row>
    <row r="498" spans="14:15" ht="12.75" x14ac:dyDescent="0.2">
      <c r="N498" s="26"/>
      <c r="O498" s="26"/>
    </row>
    <row r="499" spans="14:15" ht="12.75" x14ac:dyDescent="0.2">
      <c r="N499" s="26"/>
      <c r="O499" s="26"/>
    </row>
    <row r="500" spans="14:15" ht="12.75" x14ac:dyDescent="0.2">
      <c r="N500" s="26"/>
      <c r="O500" s="26"/>
    </row>
    <row r="501" spans="14:15" ht="12.75" x14ac:dyDescent="0.2">
      <c r="N501" s="26"/>
      <c r="O501" s="26"/>
    </row>
    <row r="502" spans="14:15" ht="12.75" x14ac:dyDescent="0.2">
      <c r="N502" s="26"/>
      <c r="O502" s="26"/>
    </row>
    <row r="503" spans="14:15" ht="12.75" x14ac:dyDescent="0.2">
      <c r="N503" s="26"/>
      <c r="O503" s="26"/>
    </row>
    <row r="504" spans="14:15" ht="12.75" x14ac:dyDescent="0.2">
      <c r="N504" s="26"/>
      <c r="O504" s="26"/>
    </row>
    <row r="505" spans="14:15" ht="12.75" x14ac:dyDescent="0.2">
      <c r="N505" s="26"/>
      <c r="O505" s="26"/>
    </row>
    <row r="506" spans="14:15" ht="12.75" x14ac:dyDescent="0.2">
      <c r="N506" s="26"/>
      <c r="O506" s="26"/>
    </row>
    <row r="507" spans="14:15" ht="12.75" x14ac:dyDescent="0.2">
      <c r="N507" s="26"/>
      <c r="O507" s="26"/>
    </row>
    <row r="508" spans="14:15" ht="12.75" x14ac:dyDescent="0.2">
      <c r="N508" s="26"/>
      <c r="O508" s="26"/>
    </row>
    <row r="509" spans="14:15" ht="12.75" x14ac:dyDescent="0.2">
      <c r="N509" s="26"/>
      <c r="O509" s="26"/>
    </row>
    <row r="510" spans="14:15" ht="12.75" x14ac:dyDescent="0.2">
      <c r="N510" s="26"/>
      <c r="O510" s="26"/>
    </row>
    <row r="511" spans="14:15" ht="12.75" x14ac:dyDescent="0.2">
      <c r="N511" s="26"/>
      <c r="O511" s="26"/>
    </row>
    <row r="512" spans="14:15" ht="12.75" x14ac:dyDescent="0.2">
      <c r="N512" s="26"/>
      <c r="O512" s="26"/>
    </row>
    <row r="513" spans="14:15" ht="12.75" x14ac:dyDescent="0.2">
      <c r="N513" s="26"/>
      <c r="O513" s="26"/>
    </row>
    <row r="514" spans="14:15" ht="12.75" x14ac:dyDescent="0.2">
      <c r="N514" s="26"/>
      <c r="O514" s="26"/>
    </row>
    <row r="515" spans="14:15" ht="12.75" x14ac:dyDescent="0.2">
      <c r="N515" s="26"/>
      <c r="O515" s="26"/>
    </row>
    <row r="516" spans="14:15" ht="12.75" x14ac:dyDescent="0.2">
      <c r="N516" s="26"/>
      <c r="O516" s="26"/>
    </row>
    <row r="517" spans="14:15" ht="12.75" x14ac:dyDescent="0.2">
      <c r="N517" s="26"/>
      <c r="O517" s="26"/>
    </row>
    <row r="518" spans="14:15" ht="12.75" x14ac:dyDescent="0.2">
      <c r="N518" s="26"/>
      <c r="O518" s="26"/>
    </row>
    <row r="519" spans="14:15" ht="12.75" x14ac:dyDescent="0.2">
      <c r="N519" s="26"/>
      <c r="O519" s="26"/>
    </row>
    <row r="520" spans="14:15" ht="12.75" x14ac:dyDescent="0.2">
      <c r="N520" s="26"/>
      <c r="O520" s="26"/>
    </row>
    <row r="521" spans="14:15" ht="12.75" x14ac:dyDescent="0.2">
      <c r="N521" s="26"/>
      <c r="O521" s="26"/>
    </row>
    <row r="522" spans="14:15" ht="12.75" x14ac:dyDescent="0.2">
      <c r="N522" s="26"/>
      <c r="O522" s="26"/>
    </row>
    <row r="523" spans="14:15" ht="12.75" x14ac:dyDescent="0.2">
      <c r="N523" s="26"/>
      <c r="O523" s="26"/>
    </row>
    <row r="524" spans="14:15" ht="12.75" x14ac:dyDescent="0.2">
      <c r="N524" s="26"/>
      <c r="O524" s="26"/>
    </row>
    <row r="525" spans="14:15" ht="12.75" x14ac:dyDescent="0.2">
      <c r="N525" s="26"/>
      <c r="O525" s="26"/>
    </row>
    <row r="526" spans="14:15" ht="12.75" x14ac:dyDescent="0.2">
      <c r="N526" s="26"/>
      <c r="O526" s="26"/>
    </row>
    <row r="527" spans="14:15" ht="12.75" x14ac:dyDescent="0.2">
      <c r="N527" s="26"/>
      <c r="O527" s="26"/>
    </row>
    <row r="528" spans="14:15" ht="12.75" x14ac:dyDescent="0.2">
      <c r="N528" s="26"/>
      <c r="O528" s="26"/>
    </row>
    <row r="529" spans="14:15" ht="12.75" x14ac:dyDescent="0.2">
      <c r="N529" s="26"/>
      <c r="O529" s="26"/>
    </row>
    <row r="530" spans="14:15" ht="12.75" x14ac:dyDescent="0.2">
      <c r="N530" s="26"/>
      <c r="O530" s="26"/>
    </row>
    <row r="531" spans="14:15" ht="12.75" x14ac:dyDescent="0.2">
      <c r="N531" s="26"/>
      <c r="O531" s="26"/>
    </row>
    <row r="532" spans="14:15" ht="12.75" x14ac:dyDescent="0.2">
      <c r="N532" s="26"/>
      <c r="O532" s="26"/>
    </row>
    <row r="533" spans="14:15" ht="12.75" x14ac:dyDescent="0.2">
      <c r="N533" s="26"/>
      <c r="O533" s="26"/>
    </row>
    <row r="534" spans="14:15" ht="12.75" x14ac:dyDescent="0.2">
      <c r="N534" s="26"/>
      <c r="O534" s="26"/>
    </row>
    <row r="535" spans="14:15" ht="12.75" x14ac:dyDescent="0.2">
      <c r="N535" s="26"/>
      <c r="O535" s="26"/>
    </row>
    <row r="536" spans="14:15" ht="12.75" x14ac:dyDescent="0.2">
      <c r="N536" s="26"/>
      <c r="O536" s="26"/>
    </row>
    <row r="537" spans="14:15" ht="12.75" x14ac:dyDescent="0.2">
      <c r="N537" s="26"/>
      <c r="O537" s="26"/>
    </row>
    <row r="538" spans="14:15" ht="12.75" x14ac:dyDescent="0.2">
      <c r="N538" s="26"/>
      <c r="O538" s="26"/>
    </row>
    <row r="539" spans="14:15" ht="12.75" x14ac:dyDescent="0.2">
      <c r="N539" s="26"/>
      <c r="O539" s="26"/>
    </row>
    <row r="540" spans="14:15" ht="12.75" x14ac:dyDescent="0.2">
      <c r="N540" s="26"/>
      <c r="O540" s="26"/>
    </row>
    <row r="541" spans="14:15" ht="12.75" x14ac:dyDescent="0.2">
      <c r="N541" s="26"/>
      <c r="O541" s="26"/>
    </row>
    <row r="542" spans="14:15" ht="12.75" x14ac:dyDescent="0.2">
      <c r="N542" s="26"/>
      <c r="O542" s="26"/>
    </row>
    <row r="543" spans="14:15" ht="12.75" x14ac:dyDescent="0.2">
      <c r="N543" s="26"/>
      <c r="O543" s="26"/>
    </row>
    <row r="544" spans="14:15" ht="12.75" x14ac:dyDescent="0.2">
      <c r="N544" s="26"/>
      <c r="O544" s="26"/>
    </row>
    <row r="545" spans="14:15" ht="12.75" x14ac:dyDescent="0.2">
      <c r="N545" s="26"/>
      <c r="O545" s="26"/>
    </row>
    <row r="546" spans="14:15" ht="12.75" x14ac:dyDescent="0.2">
      <c r="N546" s="26"/>
      <c r="O546" s="26"/>
    </row>
    <row r="547" spans="14:15" ht="12.75" x14ac:dyDescent="0.2">
      <c r="N547" s="26"/>
      <c r="O547" s="26"/>
    </row>
    <row r="548" spans="14:15" ht="12.75" x14ac:dyDescent="0.2">
      <c r="N548" s="26"/>
      <c r="O548" s="26"/>
    </row>
    <row r="549" spans="14:15" ht="12.75" x14ac:dyDescent="0.2">
      <c r="N549" s="26"/>
      <c r="O549" s="26"/>
    </row>
    <row r="550" spans="14:15" ht="12.75" x14ac:dyDescent="0.2">
      <c r="N550" s="26"/>
      <c r="O550" s="26"/>
    </row>
    <row r="551" spans="14:15" ht="12.75" x14ac:dyDescent="0.2">
      <c r="N551" s="26"/>
      <c r="O551" s="26"/>
    </row>
    <row r="552" spans="14:15" ht="12.75" x14ac:dyDescent="0.2">
      <c r="N552" s="26"/>
      <c r="O552" s="26"/>
    </row>
    <row r="553" spans="14:15" ht="12.75" x14ac:dyDescent="0.2">
      <c r="N553" s="26"/>
      <c r="O553" s="26"/>
    </row>
    <row r="554" spans="14:15" ht="12.75" x14ac:dyDescent="0.2">
      <c r="N554" s="26"/>
      <c r="O554" s="26"/>
    </row>
    <row r="555" spans="14:15" ht="12.75" x14ac:dyDescent="0.2">
      <c r="N555" s="26"/>
      <c r="O555" s="26"/>
    </row>
    <row r="556" spans="14:15" ht="12.75" x14ac:dyDescent="0.2">
      <c r="N556" s="26"/>
      <c r="O556" s="26"/>
    </row>
    <row r="557" spans="14:15" ht="12.75" x14ac:dyDescent="0.2">
      <c r="N557" s="26"/>
      <c r="O557" s="26"/>
    </row>
    <row r="558" spans="14:15" ht="12.75" x14ac:dyDescent="0.2">
      <c r="N558" s="26"/>
      <c r="O558" s="26"/>
    </row>
    <row r="559" spans="14:15" ht="12.75" x14ac:dyDescent="0.2">
      <c r="N559" s="26"/>
      <c r="O559" s="26"/>
    </row>
    <row r="560" spans="14:15" ht="12.75" x14ac:dyDescent="0.2">
      <c r="N560" s="26"/>
      <c r="O560" s="26"/>
    </row>
    <row r="561" spans="14:15" ht="12.75" x14ac:dyDescent="0.2">
      <c r="N561" s="26"/>
      <c r="O561" s="26"/>
    </row>
    <row r="562" spans="14:15" ht="12.75" x14ac:dyDescent="0.2">
      <c r="N562" s="26"/>
      <c r="O562" s="26"/>
    </row>
    <row r="563" spans="14:15" ht="12.75" x14ac:dyDescent="0.2">
      <c r="N563" s="26"/>
      <c r="O563" s="26"/>
    </row>
    <row r="564" spans="14:15" ht="12.75" x14ac:dyDescent="0.2">
      <c r="N564" s="26"/>
      <c r="O564" s="26"/>
    </row>
    <row r="565" spans="14:15" ht="12.75" x14ac:dyDescent="0.2">
      <c r="N565" s="26"/>
      <c r="O565" s="26"/>
    </row>
    <row r="566" spans="14:15" ht="12.75" x14ac:dyDescent="0.2">
      <c r="N566" s="26"/>
      <c r="O566" s="26"/>
    </row>
    <row r="567" spans="14:15" ht="12.75" x14ac:dyDescent="0.2">
      <c r="N567" s="26"/>
      <c r="O567" s="26"/>
    </row>
    <row r="568" spans="14:15" ht="12.75" x14ac:dyDescent="0.2">
      <c r="N568" s="26"/>
      <c r="O568" s="26"/>
    </row>
    <row r="569" spans="14:15" ht="12.75" x14ac:dyDescent="0.2">
      <c r="N569" s="26"/>
      <c r="O569" s="26"/>
    </row>
    <row r="570" spans="14:15" ht="12.75" x14ac:dyDescent="0.2">
      <c r="N570" s="26"/>
      <c r="O570" s="26"/>
    </row>
    <row r="571" spans="14:15" ht="12.75" x14ac:dyDescent="0.2">
      <c r="N571" s="26"/>
      <c r="O571" s="26"/>
    </row>
    <row r="572" spans="14:15" ht="12.75" x14ac:dyDescent="0.2">
      <c r="N572" s="26"/>
      <c r="O572" s="26"/>
    </row>
    <row r="573" spans="14:15" ht="12.75" x14ac:dyDescent="0.2">
      <c r="N573" s="26"/>
      <c r="O573" s="26"/>
    </row>
    <row r="574" spans="14:15" ht="12.75" x14ac:dyDescent="0.2">
      <c r="N574" s="26"/>
      <c r="O574" s="26"/>
    </row>
    <row r="575" spans="14:15" ht="12.75" x14ac:dyDescent="0.2">
      <c r="N575" s="26"/>
      <c r="O575" s="26"/>
    </row>
    <row r="576" spans="14:15" ht="12.75" x14ac:dyDescent="0.2">
      <c r="N576" s="26"/>
      <c r="O576" s="26"/>
    </row>
    <row r="577" spans="14:15" ht="12.75" x14ac:dyDescent="0.2">
      <c r="N577" s="26"/>
      <c r="O577" s="26"/>
    </row>
    <row r="578" spans="14:15" ht="12.75" x14ac:dyDescent="0.2">
      <c r="N578" s="26"/>
      <c r="O578" s="26"/>
    </row>
    <row r="579" spans="14:15" ht="12.75" x14ac:dyDescent="0.2">
      <c r="N579" s="26"/>
      <c r="O579" s="26"/>
    </row>
    <row r="580" spans="14:15" ht="12.75" x14ac:dyDescent="0.2">
      <c r="N580" s="26"/>
      <c r="O580" s="26"/>
    </row>
    <row r="581" spans="14:15" ht="12.75" x14ac:dyDescent="0.2">
      <c r="N581" s="26"/>
      <c r="O581" s="26"/>
    </row>
    <row r="582" spans="14:15" ht="12.75" x14ac:dyDescent="0.2">
      <c r="N582" s="26"/>
      <c r="O582" s="26"/>
    </row>
    <row r="583" spans="14:15" ht="12.75" x14ac:dyDescent="0.2">
      <c r="N583" s="26"/>
      <c r="O583" s="26"/>
    </row>
    <row r="584" spans="14:15" ht="12.75" x14ac:dyDescent="0.2">
      <c r="N584" s="26"/>
      <c r="O584" s="26"/>
    </row>
    <row r="585" spans="14:15" ht="12.75" x14ac:dyDescent="0.2">
      <c r="N585" s="26"/>
      <c r="O585" s="26"/>
    </row>
    <row r="586" spans="14:15" ht="12.75" x14ac:dyDescent="0.2">
      <c r="N586" s="26"/>
      <c r="O586" s="26"/>
    </row>
    <row r="587" spans="14:15" ht="12.75" x14ac:dyDescent="0.2">
      <c r="N587" s="26"/>
      <c r="O587" s="26"/>
    </row>
    <row r="588" spans="14:15" ht="12.75" x14ac:dyDescent="0.2">
      <c r="N588" s="26"/>
      <c r="O588" s="26"/>
    </row>
    <row r="589" spans="14:15" ht="12.75" x14ac:dyDescent="0.2">
      <c r="N589" s="26"/>
      <c r="O589" s="26"/>
    </row>
    <row r="590" spans="14:15" ht="12.75" x14ac:dyDescent="0.2">
      <c r="N590" s="26"/>
      <c r="O590" s="26"/>
    </row>
    <row r="591" spans="14:15" ht="12.75" x14ac:dyDescent="0.2">
      <c r="N591" s="26"/>
      <c r="O591" s="26"/>
    </row>
    <row r="592" spans="14:15" ht="12.75" x14ac:dyDescent="0.2">
      <c r="N592" s="26"/>
      <c r="O592" s="26"/>
    </row>
    <row r="593" spans="14:15" ht="12.75" x14ac:dyDescent="0.2">
      <c r="N593" s="26"/>
      <c r="O593" s="26"/>
    </row>
    <row r="594" spans="14:15" ht="12.75" x14ac:dyDescent="0.2">
      <c r="N594" s="26"/>
      <c r="O594" s="26"/>
    </row>
    <row r="595" spans="14:15" ht="12.75" x14ac:dyDescent="0.2">
      <c r="N595" s="26"/>
      <c r="O595" s="26"/>
    </row>
    <row r="596" spans="14:15" ht="12.75" x14ac:dyDescent="0.2">
      <c r="N596" s="26"/>
      <c r="O596" s="26"/>
    </row>
    <row r="597" spans="14:15" ht="12.75" x14ac:dyDescent="0.2">
      <c r="N597" s="26"/>
      <c r="O597" s="26"/>
    </row>
    <row r="598" spans="14:15" ht="12.75" x14ac:dyDescent="0.2">
      <c r="N598" s="26"/>
      <c r="O598" s="26"/>
    </row>
    <row r="599" spans="14:15" ht="12.75" x14ac:dyDescent="0.2">
      <c r="N599" s="26"/>
      <c r="O599" s="26"/>
    </row>
    <row r="600" spans="14:15" ht="12.75" x14ac:dyDescent="0.2">
      <c r="N600" s="26"/>
      <c r="O600" s="26"/>
    </row>
    <row r="601" spans="14:15" ht="12.75" x14ac:dyDescent="0.2">
      <c r="N601" s="26"/>
      <c r="O601" s="26"/>
    </row>
    <row r="602" spans="14:15" ht="12.75" x14ac:dyDescent="0.2">
      <c r="N602" s="26"/>
      <c r="O602" s="26"/>
    </row>
    <row r="603" spans="14:15" ht="12.75" x14ac:dyDescent="0.2">
      <c r="N603" s="26"/>
      <c r="O603" s="26"/>
    </row>
    <row r="604" spans="14:15" ht="12.75" x14ac:dyDescent="0.2">
      <c r="N604" s="26"/>
      <c r="O604" s="26"/>
    </row>
    <row r="605" spans="14:15" ht="12.75" x14ac:dyDescent="0.2">
      <c r="N605" s="26"/>
      <c r="O605" s="26"/>
    </row>
    <row r="606" spans="14:15" ht="12.75" x14ac:dyDescent="0.2">
      <c r="N606" s="26"/>
      <c r="O606" s="26"/>
    </row>
    <row r="607" spans="14:15" ht="12.75" x14ac:dyDescent="0.2">
      <c r="N607" s="26"/>
      <c r="O607" s="26"/>
    </row>
    <row r="608" spans="14:15" ht="12.75" x14ac:dyDescent="0.2">
      <c r="N608" s="26"/>
      <c r="O608" s="26"/>
    </row>
    <row r="609" spans="14:15" ht="12.75" x14ac:dyDescent="0.2">
      <c r="N609" s="26"/>
      <c r="O609" s="26"/>
    </row>
    <row r="610" spans="14:15" ht="12.75" x14ac:dyDescent="0.2">
      <c r="N610" s="26"/>
      <c r="O610" s="26"/>
    </row>
    <row r="611" spans="14:15" ht="12.75" x14ac:dyDescent="0.2">
      <c r="N611" s="26"/>
      <c r="O611" s="26"/>
    </row>
    <row r="612" spans="14:15" ht="12.75" x14ac:dyDescent="0.2">
      <c r="N612" s="26"/>
      <c r="O612" s="26"/>
    </row>
    <row r="613" spans="14:15" ht="12.75" x14ac:dyDescent="0.2">
      <c r="N613" s="26"/>
      <c r="O613" s="26"/>
    </row>
    <row r="614" spans="14:15" ht="12.75" x14ac:dyDescent="0.2">
      <c r="N614" s="26"/>
      <c r="O614" s="26"/>
    </row>
    <row r="615" spans="14:15" ht="12.75" x14ac:dyDescent="0.2">
      <c r="N615" s="26"/>
      <c r="O615" s="26"/>
    </row>
    <row r="616" spans="14:15" ht="12.75" x14ac:dyDescent="0.2">
      <c r="N616" s="26"/>
      <c r="O616" s="26"/>
    </row>
    <row r="617" spans="14:15" ht="12.75" x14ac:dyDescent="0.2">
      <c r="N617" s="26"/>
      <c r="O617" s="26"/>
    </row>
    <row r="618" spans="14:15" ht="12.75" x14ac:dyDescent="0.2">
      <c r="N618" s="26"/>
      <c r="O618" s="26"/>
    </row>
    <row r="619" spans="14:15" ht="12.75" x14ac:dyDescent="0.2">
      <c r="N619" s="26"/>
      <c r="O619" s="26"/>
    </row>
    <row r="620" spans="14:15" ht="12.75" x14ac:dyDescent="0.2">
      <c r="N620" s="26"/>
      <c r="O620" s="26"/>
    </row>
    <row r="621" spans="14:15" ht="12.75" x14ac:dyDescent="0.2">
      <c r="N621" s="26"/>
      <c r="O621" s="26"/>
    </row>
    <row r="622" spans="14:15" ht="12.75" x14ac:dyDescent="0.2">
      <c r="N622" s="26"/>
      <c r="O622" s="26"/>
    </row>
    <row r="623" spans="14:15" ht="12.75" x14ac:dyDescent="0.2">
      <c r="N623" s="26"/>
      <c r="O623" s="26"/>
    </row>
    <row r="624" spans="14:15" ht="12.75" x14ac:dyDescent="0.2">
      <c r="N624" s="26"/>
      <c r="O624" s="26"/>
    </row>
    <row r="625" spans="14:15" ht="12.75" x14ac:dyDescent="0.2">
      <c r="N625" s="26"/>
      <c r="O625" s="26"/>
    </row>
    <row r="626" spans="14:15" ht="12.75" x14ac:dyDescent="0.2">
      <c r="N626" s="26"/>
      <c r="O626" s="26"/>
    </row>
    <row r="627" spans="14:15" ht="12.75" x14ac:dyDescent="0.2">
      <c r="N627" s="26"/>
      <c r="O627" s="26"/>
    </row>
    <row r="628" spans="14:15" ht="12.75" x14ac:dyDescent="0.2">
      <c r="N628" s="26"/>
      <c r="O628" s="26"/>
    </row>
    <row r="629" spans="14:15" ht="12.75" x14ac:dyDescent="0.2">
      <c r="N629" s="26"/>
      <c r="O629" s="26"/>
    </row>
    <row r="630" spans="14:15" ht="12.75" x14ac:dyDescent="0.2">
      <c r="N630" s="26"/>
      <c r="O630" s="26"/>
    </row>
    <row r="631" spans="14:15" ht="12.75" x14ac:dyDescent="0.2">
      <c r="N631" s="26"/>
      <c r="O631" s="26"/>
    </row>
    <row r="632" spans="14:15" ht="12.75" x14ac:dyDescent="0.2">
      <c r="N632" s="26"/>
      <c r="O632" s="26"/>
    </row>
    <row r="633" spans="14:15" ht="12.75" x14ac:dyDescent="0.2">
      <c r="N633" s="26"/>
      <c r="O633" s="26"/>
    </row>
    <row r="634" spans="14:15" ht="12.75" x14ac:dyDescent="0.2">
      <c r="N634" s="26"/>
      <c r="O634" s="26"/>
    </row>
    <row r="635" spans="14:15" ht="12.75" x14ac:dyDescent="0.2">
      <c r="N635" s="26"/>
      <c r="O635" s="26"/>
    </row>
    <row r="636" spans="14:15" ht="12.75" x14ac:dyDescent="0.2">
      <c r="N636" s="26"/>
      <c r="O636" s="26"/>
    </row>
    <row r="637" spans="14:15" ht="12.75" x14ac:dyDescent="0.2">
      <c r="N637" s="26"/>
      <c r="O637" s="26"/>
    </row>
    <row r="638" spans="14:15" ht="12.75" x14ac:dyDescent="0.2">
      <c r="N638" s="26"/>
      <c r="O638" s="26"/>
    </row>
    <row r="639" spans="14:15" ht="12.75" x14ac:dyDescent="0.2">
      <c r="N639" s="26"/>
      <c r="O639" s="26"/>
    </row>
    <row r="640" spans="14:15" ht="12.75" x14ac:dyDescent="0.2">
      <c r="N640" s="26"/>
      <c r="O640" s="26"/>
    </row>
    <row r="641" spans="14:15" ht="12.75" x14ac:dyDescent="0.2">
      <c r="N641" s="26"/>
      <c r="O641" s="26"/>
    </row>
    <row r="642" spans="14:15" ht="12.75" x14ac:dyDescent="0.2">
      <c r="N642" s="26"/>
      <c r="O642" s="26"/>
    </row>
    <row r="643" spans="14:15" ht="12.75" x14ac:dyDescent="0.2">
      <c r="N643" s="26"/>
      <c r="O643" s="26"/>
    </row>
    <row r="644" spans="14:15" ht="12.75" x14ac:dyDescent="0.2">
      <c r="N644" s="26"/>
      <c r="O644" s="26"/>
    </row>
    <row r="645" spans="14:15" ht="12.75" x14ac:dyDescent="0.2">
      <c r="N645" s="26"/>
      <c r="O645" s="26"/>
    </row>
    <row r="646" spans="14:15" ht="12.75" x14ac:dyDescent="0.2">
      <c r="N646" s="26"/>
      <c r="O646" s="26"/>
    </row>
    <row r="647" spans="14:15" ht="12.75" x14ac:dyDescent="0.2">
      <c r="N647" s="26"/>
      <c r="O647" s="26"/>
    </row>
    <row r="648" spans="14:15" ht="12.75" x14ac:dyDescent="0.2">
      <c r="N648" s="26"/>
      <c r="O648" s="26"/>
    </row>
    <row r="649" spans="14:15" ht="12.75" x14ac:dyDescent="0.2">
      <c r="N649" s="26"/>
      <c r="O649" s="26"/>
    </row>
    <row r="650" spans="14:15" ht="12.75" x14ac:dyDescent="0.2">
      <c r="N650" s="26"/>
      <c r="O650" s="26"/>
    </row>
    <row r="651" spans="14:15" ht="12.75" x14ac:dyDescent="0.2">
      <c r="N651" s="26"/>
      <c r="O651" s="26"/>
    </row>
    <row r="652" spans="14:15" ht="12.75" x14ac:dyDescent="0.2">
      <c r="N652" s="26"/>
      <c r="O652" s="26"/>
    </row>
    <row r="653" spans="14:15" ht="12.75" x14ac:dyDescent="0.2">
      <c r="N653" s="26"/>
      <c r="O653" s="26"/>
    </row>
    <row r="654" spans="14:15" ht="12.75" x14ac:dyDescent="0.2">
      <c r="N654" s="26"/>
      <c r="O654" s="26"/>
    </row>
    <row r="655" spans="14:15" ht="12.75" x14ac:dyDescent="0.2">
      <c r="N655" s="26"/>
      <c r="O655" s="26"/>
    </row>
    <row r="656" spans="14:15" ht="12.75" x14ac:dyDescent="0.2">
      <c r="N656" s="26"/>
      <c r="O656" s="26"/>
    </row>
    <row r="657" spans="14:15" ht="12.75" x14ac:dyDescent="0.2">
      <c r="N657" s="26"/>
      <c r="O657" s="26"/>
    </row>
    <row r="658" spans="14:15" ht="12.75" x14ac:dyDescent="0.2">
      <c r="N658" s="26"/>
      <c r="O658" s="26"/>
    </row>
    <row r="659" spans="14:15" ht="12.75" x14ac:dyDescent="0.2">
      <c r="N659" s="26"/>
      <c r="O659" s="26"/>
    </row>
    <row r="660" spans="14:15" ht="12.75" x14ac:dyDescent="0.2">
      <c r="N660" s="26"/>
      <c r="O660" s="26"/>
    </row>
    <row r="661" spans="14:15" ht="12.75" x14ac:dyDescent="0.2">
      <c r="N661" s="26"/>
      <c r="O661" s="26"/>
    </row>
    <row r="662" spans="14:15" ht="12.75" x14ac:dyDescent="0.2">
      <c r="N662" s="26"/>
      <c r="O662" s="26"/>
    </row>
    <row r="663" spans="14:15" ht="12.75" x14ac:dyDescent="0.2">
      <c r="N663" s="26"/>
      <c r="O663" s="26"/>
    </row>
    <row r="664" spans="14:15" ht="12.75" x14ac:dyDescent="0.2">
      <c r="N664" s="26"/>
      <c r="O664" s="26"/>
    </row>
    <row r="665" spans="14:15" ht="12.75" x14ac:dyDescent="0.2">
      <c r="N665" s="26"/>
      <c r="O665" s="26"/>
    </row>
    <row r="666" spans="14:15" ht="12.75" x14ac:dyDescent="0.2">
      <c r="N666" s="26"/>
      <c r="O666" s="26"/>
    </row>
    <row r="667" spans="14:15" ht="12.75" x14ac:dyDescent="0.2">
      <c r="N667" s="26"/>
      <c r="O667" s="26"/>
    </row>
    <row r="668" spans="14:15" ht="12.75" x14ac:dyDescent="0.2">
      <c r="N668" s="26"/>
      <c r="O668" s="26"/>
    </row>
    <row r="669" spans="14:15" ht="12.75" x14ac:dyDescent="0.2">
      <c r="N669" s="26"/>
      <c r="O669" s="26"/>
    </row>
    <row r="670" spans="14:15" ht="12.75" x14ac:dyDescent="0.2">
      <c r="N670" s="26"/>
      <c r="O670" s="26"/>
    </row>
    <row r="671" spans="14:15" ht="12.75" x14ac:dyDescent="0.2">
      <c r="N671" s="26"/>
      <c r="O671" s="26"/>
    </row>
    <row r="672" spans="14:15" ht="12.75" x14ac:dyDescent="0.2">
      <c r="N672" s="26"/>
      <c r="O672" s="26"/>
    </row>
    <row r="673" spans="14:15" ht="12.75" x14ac:dyDescent="0.2">
      <c r="N673" s="26"/>
      <c r="O673" s="26"/>
    </row>
    <row r="674" spans="14:15" ht="12.75" x14ac:dyDescent="0.2">
      <c r="N674" s="26"/>
      <c r="O674" s="26"/>
    </row>
    <row r="675" spans="14:15" ht="12.75" x14ac:dyDescent="0.2">
      <c r="N675" s="26"/>
      <c r="O675" s="26"/>
    </row>
    <row r="676" spans="14:15" ht="12.75" x14ac:dyDescent="0.2">
      <c r="N676" s="26"/>
      <c r="O676" s="26"/>
    </row>
    <row r="677" spans="14:15" ht="12.75" x14ac:dyDescent="0.2">
      <c r="N677" s="26"/>
      <c r="O677" s="26"/>
    </row>
    <row r="678" spans="14:15" ht="12.75" x14ac:dyDescent="0.2">
      <c r="N678" s="26"/>
      <c r="O678" s="26"/>
    </row>
    <row r="679" spans="14:15" ht="12.75" x14ac:dyDescent="0.2">
      <c r="N679" s="26"/>
      <c r="O679" s="26"/>
    </row>
    <row r="680" spans="14:15" ht="12.75" x14ac:dyDescent="0.2">
      <c r="N680" s="26"/>
      <c r="O680" s="26"/>
    </row>
    <row r="681" spans="14:15" ht="12.75" x14ac:dyDescent="0.2">
      <c r="N681" s="26"/>
      <c r="O681" s="26"/>
    </row>
    <row r="682" spans="14:15" ht="12.75" x14ac:dyDescent="0.2">
      <c r="N682" s="26"/>
      <c r="O682" s="26"/>
    </row>
    <row r="683" spans="14:15" ht="12.75" x14ac:dyDescent="0.2">
      <c r="N683" s="26"/>
      <c r="O683" s="26"/>
    </row>
    <row r="684" spans="14:15" ht="12.75" x14ac:dyDescent="0.2">
      <c r="N684" s="26"/>
      <c r="O684" s="26"/>
    </row>
    <row r="685" spans="14:15" ht="12.75" x14ac:dyDescent="0.2">
      <c r="N685" s="26"/>
      <c r="O685" s="26"/>
    </row>
    <row r="686" spans="14:15" ht="12.75" x14ac:dyDescent="0.2">
      <c r="N686" s="26"/>
      <c r="O686" s="26"/>
    </row>
    <row r="687" spans="14:15" ht="12.75" x14ac:dyDescent="0.2">
      <c r="N687" s="26"/>
      <c r="O687" s="26"/>
    </row>
    <row r="688" spans="14:15" ht="12.75" x14ac:dyDescent="0.2">
      <c r="N688" s="26"/>
      <c r="O688" s="26"/>
    </row>
    <row r="689" spans="14:15" ht="12.75" x14ac:dyDescent="0.2">
      <c r="N689" s="26"/>
      <c r="O689" s="26"/>
    </row>
    <row r="690" spans="14:15" ht="12.75" x14ac:dyDescent="0.2">
      <c r="N690" s="26"/>
      <c r="O690" s="26"/>
    </row>
    <row r="691" spans="14:15" ht="12.75" x14ac:dyDescent="0.2">
      <c r="N691" s="26"/>
      <c r="O691" s="26"/>
    </row>
    <row r="692" spans="14:15" ht="12.75" x14ac:dyDescent="0.2">
      <c r="N692" s="26"/>
      <c r="O692" s="26"/>
    </row>
    <row r="693" spans="14:15" ht="12.75" x14ac:dyDescent="0.2">
      <c r="N693" s="26"/>
      <c r="O693" s="26"/>
    </row>
    <row r="694" spans="14:15" ht="12.75" x14ac:dyDescent="0.2">
      <c r="N694" s="26"/>
      <c r="O694" s="26"/>
    </row>
    <row r="695" spans="14:15" ht="12.75" x14ac:dyDescent="0.2">
      <c r="N695" s="26"/>
      <c r="O695" s="26"/>
    </row>
    <row r="696" spans="14:15" ht="12.75" x14ac:dyDescent="0.2">
      <c r="N696" s="26"/>
      <c r="O696" s="26"/>
    </row>
    <row r="697" spans="14:15" ht="12.75" x14ac:dyDescent="0.2">
      <c r="N697" s="26"/>
      <c r="O697" s="26"/>
    </row>
    <row r="698" spans="14:15" ht="12.75" x14ac:dyDescent="0.2">
      <c r="N698" s="26"/>
      <c r="O698" s="26"/>
    </row>
    <row r="699" spans="14:15" ht="12.75" x14ac:dyDescent="0.2">
      <c r="N699" s="26"/>
      <c r="O699" s="26"/>
    </row>
    <row r="700" spans="14:15" ht="12.75" x14ac:dyDescent="0.2">
      <c r="N700" s="26"/>
      <c r="O700" s="26"/>
    </row>
    <row r="701" spans="14:15" ht="12.75" x14ac:dyDescent="0.2">
      <c r="N701" s="26"/>
      <c r="O701" s="26"/>
    </row>
    <row r="702" spans="14:15" ht="12.75" x14ac:dyDescent="0.2">
      <c r="N702" s="26"/>
      <c r="O702" s="26"/>
    </row>
    <row r="703" spans="14:15" ht="12.75" x14ac:dyDescent="0.2">
      <c r="N703" s="26"/>
      <c r="O703" s="26"/>
    </row>
    <row r="704" spans="14:15" ht="12.75" x14ac:dyDescent="0.2">
      <c r="N704" s="26"/>
      <c r="O704" s="26"/>
    </row>
    <row r="705" spans="14:15" ht="12.75" x14ac:dyDescent="0.2">
      <c r="N705" s="26"/>
      <c r="O705" s="26"/>
    </row>
    <row r="706" spans="14:15" ht="12.75" x14ac:dyDescent="0.2">
      <c r="N706" s="26"/>
      <c r="O706" s="26"/>
    </row>
    <row r="707" spans="14:15" ht="12.75" x14ac:dyDescent="0.2">
      <c r="N707" s="26"/>
      <c r="O707" s="26"/>
    </row>
    <row r="708" spans="14:15" ht="12.75" x14ac:dyDescent="0.2">
      <c r="N708" s="26"/>
      <c r="O708" s="26"/>
    </row>
    <row r="709" spans="14:15" ht="12.75" x14ac:dyDescent="0.2">
      <c r="N709" s="26"/>
      <c r="O709" s="26"/>
    </row>
    <row r="710" spans="14:15" ht="12.75" x14ac:dyDescent="0.2">
      <c r="N710" s="26"/>
      <c r="O710" s="26"/>
    </row>
    <row r="711" spans="14:15" ht="12.75" x14ac:dyDescent="0.2">
      <c r="N711" s="26"/>
      <c r="O711" s="26"/>
    </row>
    <row r="712" spans="14:15" ht="12.75" x14ac:dyDescent="0.2">
      <c r="N712" s="26"/>
      <c r="O712" s="26"/>
    </row>
    <row r="713" spans="14:15" ht="12.75" x14ac:dyDescent="0.2">
      <c r="N713" s="26"/>
      <c r="O713" s="26"/>
    </row>
    <row r="714" spans="14:15" ht="12.75" x14ac:dyDescent="0.2">
      <c r="N714" s="26"/>
      <c r="O714" s="26"/>
    </row>
    <row r="715" spans="14:15" ht="12.75" x14ac:dyDescent="0.2">
      <c r="N715" s="26"/>
      <c r="O715" s="26"/>
    </row>
    <row r="716" spans="14:15" ht="12.75" x14ac:dyDescent="0.2">
      <c r="N716" s="26"/>
      <c r="O716" s="26"/>
    </row>
    <row r="717" spans="14:15" ht="12.75" x14ac:dyDescent="0.2">
      <c r="N717" s="26"/>
      <c r="O717" s="26"/>
    </row>
    <row r="718" spans="14:15" ht="12.75" x14ac:dyDescent="0.2">
      <c r="N718" s="26"/>
      <c r="O718" s="26"/>
    </row>
    <row r="719" spans="14:15" ht="12.75" x14ac:dyDescent="0.2">
      <c r="N719" s="26"/>
      <c r="O719" s="26"/>
    </row>
    <row r="720" spans="14:15" ht="12.75" x14ac:dyDescent="0.2">
      <c r="N720" s="26"/>
      <c r="O720" s="26"/>
    </row>
    <row r="721" spans="14:15" ht="12.75" x14ac:dyDescent="0.2">
      <c r="N721" s="26"/>
      <c r="O721" s="26"/>
    </row>
    <row r="722" spans="14:15" ht="12.75" x14ac:dyDescent="0.2">
      <c r="N722" s="26"/>
      <c r="O722" s="26"/>
    </row>
    <row r="723" spans="14:15" ht="12.75" x14ac:dyDescent="0.2">
      <c r="N723" s="26"/>
      <c r="O723" s="26"/>
    </row>
    <row r="724" spans="14:15" ht="12.75" x14ac:dyDescent="0.2">
      <c r="N724" s="26"/>
      <c r="O724" s="26"/>
    </row>
    <row r="725" spans="14:15" ht="12.75" x14ac:dyDescent="0.2">
      <c r="N725" s="26"/>
      <c r="O725" s="26"/>
    </row>
    <row r="726" spans="14:15" ht="12.75" x14ac:dyDescent="0.2">
      <c r="N726" s="26"/>
      <c r="O726" s="26"/>
    </row>
    <row r="727" spans="14:15" ht="12.75" x14ac:dyDescent="0.2">
      <c r="N727" s="26"/>
      <c r="O727" s="26"/>
    </row>
    <row r="728" spans="14:15" ht="12.75" x14ac:dyDescent="0.2">
      <c r="N728" s="26"/>
      <c r="O728" s="26"/>
    </row>
    <row r="729" spans="14:15" ht="12.75" x14ac:dyDescent="0.2">
      <c r="N729" s="26"/>
      <c r="O729" s="26"/>
    </row>
    <row r="730" spans="14:15" ht="12.75" x14ac:dyDescent="0.2">
      <c r="N730" s="26"/>
      <c r="O730" s="26"/>
    </row>
    <row r="731" spans="14:15" ht="12.75" x14ac:dyDescent="0.2">
      <c r="N731" s="26"/>
      <c r="O731" s="26"/>
    </row>
    <row r="732" spans="14:15" ht="12.75" x14ac:dyDescent="0.2">
      <c r="N732" s="26"/>
      <c r="O732" s="26"/>
    </row>
    <row r="733" spans="14:15" ht="12.75" x14ac:dyDescent="0.2">
      <c r="N733" s="26"/>
      <c r="O733" s="26"/>
    </row>
    <row r="734" spans="14:15" ht="12.75" x14ac:dyDescent="0.2">
      <c r="N734" s="26"/>
      <c r="O734" s="26"/>
    </row>
    <row r="735" spans="14:15" ht="12.75" x14ac:dyDescent="0.2">
      <c r="N735" s="26"/>
      <c r="O735" s="26"/>
    </row>
    <row r="736" spans="14:15" ht="12.75" x14ac:dyDescent="0.2">
      <c r="N736" s="26"/>
      <c r="O736" s="26"/>
    </row>
    <row r="737" spans="14:15" ht="12.75" x14ac:dyDescent="0.2">
      <c r="N737" s="26"/>
      <c r="O737" s="26"/>
    </row>
    <row r="738" spans="14:15" ht="12.75" x14ac:dyDescent="0.2">
      <c r="N738" s="26"/>
      <c r="O738" s="26"/>
    </row>
    <row r="739" spans="14:15" ht="12.75" x14ac:dyDescent="0.2">
      <c r="N739" s="26"/>
      <c r="O739" s="26"/>
    </row>
    <row r="740" spans="14:15" ht="12.75" x14ac:dyDescent="0.2">
      <c r="N740" s="26"/>
      <c r="O740" s="26"/>
    </row>
    <row r="741" spans="14:15" ht="12.75" x14ac:dyDescent="0.2">
      <c r="N741" s="26"/>
      <c r="O741" s="26"/>
    </row>
    <row r="742" spans="14:15" ht="12.75" x14ac:dyDescent="0.2">
      <c r="N742" s="26"/>
      <c r="O742" s="26"/>
    </row>
    <row r="743" spans="14:15" ht="12.75" x14ac:dyDescent="0.2">
      <c r="N743" s="26"/>
      <c r="O743" s="26"/>
    </row>
    <row r="744" spans="14:15" ht="12.75" x14ac:dyDescent="0.2">
      <c r="N744" s="26"/>
      <c r="O744" s="26"/>
    </row>
    <row r="745" spans="14:15" ht="12.75" x14ac:dyDescent="0.2">
      <c r="N745" s="26"/>
      <c r="O745" s="26"/>
    </row>
    <row r="746" spans="14:15" ht="12.75" x14ac:dyDescent="0.2">
      <c r="N746" s="26"/>
      <c r="O746" s="26"/>
    </row>
    <row r="747" spans="14:15" ht="12.75" x14ac:dyDescent="0.2">
      <c r="N747" s="26"/>
      <c r="O747" s="26"/>
    </row>
    <row r="748" spans="14:15" ht="12.75" x14ac:dyDescent="0.2">
      <c r="N748" s="26"/>
      <c r="O748" s="26"/>
    </row>
    <row r="749" spans="14:15" ht="12.75" x14ac:dyDescent="0.2">
      <c r="N749" s="26"/>
      <c r="O749" s="26"/>
    </row>
    <row r="750" spans="14:15" ht="12.75" x14ac:dyDescent="0.2">
      <c r="N750" s="26"/>
      <c r="O750" s="26"/>
    </row>
    <row r="751" spans="14:15" ht="12.75" x14ac:dyDescent="0.2">
      <c r="N751" s="26"/>
      <c r="O751" s="26"/>
    </row>
    <row r="752" spans="14:15" ht="12.75" x14ac:dyDescent="0.2">
      <c r="N752" s="26"/>
      <c r="O752" s="26"/>
    </row>
    <row r="753" spans="14:15" ht="12.75" x14ac:dyDescent="0.2">
      <c r="N753" s="26"/>
      <c r="O753" s="26"/>
    </row>
    <row r="754" spans="14:15" ht="12.75" x14ac:dyDescent="0.2">
      <c r="N754" s="26"/>
      <c r="O754" s="26"/>
    </row>
    <row r="755" spans="14:15" ht="12.75" x14ac:dyDescent="0.2">
      <c r="N755" s="26"/>
      <c r="O755" s="26"/>
    </row>
    <row r="756" spans="14:15" ht="12.75" x14ac:dyDescent="0.2">
      <c r="N756" s="26"/>
      <c r="O756" s="26"/>
    </row>
    <row r="757" spans="14:15" ht="12.75" x14ac:dyDescent="0.2">
      <c r="N757" s="26"/>
      <c r="O757" s="26"/>
    </row>
    <row r="758" spans="14:15" ht="12.75" x14ac:dyDescent="0.2">
      <c r="N758" s="26"/>
      <c r="O758" s="26"/>
    </row>
    <row r="759" spans="14:15" ht="12.75" x14ac:dyDescent="0.2">
      <c r="N759" s="26"/>
      <c r="O759" s="26"/>
    </row>
    <row r="760" spans="14:15" ht="12.75" x14ac:dyDescent="0.2">
      <c r="N760" s="26"/>
      <c r="O760" s="26"/>
    </row>
    <row r="761" spans="14:15" ht="12.75" x14ac:dyDescent="0.2">
      <c r="N761" s="26"/>
      <c r="O761" s="26"/>
    </row>
    <row r="762" spans="14:15" ht="12.75" x14ac:dyDescent="0.2">
      <c r="N762" s="26"/>
      <c r="O762" s="26"/>
    </row>
    <row r="763" spans="14:15" ht="12.75" x14ac:dyDescent="0.2">
      <c r="N763" s="26"/>
      <c r="O763" s="26"/>
    </row>
    <row r="764" spans="14:15" ht="12.75" x14ac:dyDescent="0.2">
      <c r="N764" s="26"/>
      <c r="O764" s="26"/>
    </row>
    <row r="765" spans="14:15" ht="12.75" x14ac:dyDescent="0.2">
      <c r="N765" s="26"/>
      <c r="O765" s="26"/>
    </row>
    <row r="766" spans="14:15" ht="12.75" x14ac:dyDescent="0.2">
      <c r="N766" s="26"/>
      <c r="O766" s="26"/>
    </row>
    <row r="767" spans="14:15" ht="12.75" x14ac:dyDescent="0.2">
      <c r="N767" s="26"/>
      <c r="O767" s="26"/>
    </row>
    <row r="768" spans="14:15" ht="12.75" x14ac:dyDescent="0.2">
      <c r="N768" s="26"/>
      <c r="O768" s="26"/>
    </row>
    <row r="769" spans="14:15" ht="12.75" x14ac:dyDescent="0.2">
      <c r="N769" s="26"/>
      <c r="O769" s="26"/>
    </row>
    <row r="770" spans="14:15" ht="12.75" x14ac:dyDescent="0.2">
      <c r="N770" s="26"/>
      <c r="O770" s="26"/>
    </row>
    <row r="771" spans="14:15" ht="12.75" x14ac:dyDescent="0.2">
      <c r="N771" s="26"/>
      <c r="O771" s="26"/>
    </row>
    <row r="772" spans="14:15" ht="12.75" x14ac:dyDescent="0.2">
      <c r="N772" s="26"/>
      <c r="O772" s="26"/>
    </row>
    <row r="773" spans="14:15" ht="12.75" x14ac:dyDescent="0.2">
      <c r="N773" s="26"/>
      <c r="O773" s="26"/>
    </row>
    <row r="774" spans="14:15" ht="12.75" x14ac:dyDescent="0.2">
      <c r="N774" s="26"/>
      <c r="O774" s="26"/>
    </row>
    <row r="775" spans="14:15" ht="12.75" x14ac:dyDescent="0.2">
      <c r="N775" s="26"/>
      <c r="O775" s="26"/>
    </row>
    <row r="776" spans="14:15" ht="12.75" x14ac:dyDescent="0.2">
      <c r="N776" s="26"/>
      <c r="O776" s="26"/>
    </row>
    <row r="777" spans="14:15" ht="12.75" x14ac:dyDescent="0.2">
      <c r="N777" s="26"/>
      <c r="O777" s="26"/>
    </row>
    <row r="778" spans="14:15" ht="12.75" x14ac:dyDescent="0.2">
      <c r="N778" s="26"/>
      <c r="O778" s="26"/>
    </row>
    <row r="779" spans="14:15" ht="12.75" x14ac:dyDescent="0.2">
      <c r="N779" s="26"/>
      <c r="O779" s="26"/>
    </row>
    <row r="780" spans="14:15" ht="12.75" x14ac:dyDescent="0.2">
      <c r="N780" s="26"/>
      <c r="O780" s="26"/>
    </row>
    <row r="781" spans="14:15" ht="12.75" x14ac:dyDescent="0.2">
      <c r="N781" s="26"/>
      <c r="O781" s="26"/>
    </row>
    <row r="782" spans="14:15" ht="12.75" x14ac:dyDescent="0.2">
      <c r="N782" s="26"/>
      <c r="O782" s="26"/>
    </row>
    <row r="783" spans="14:15" ht="12.75" x14ac:dyDescent="0.2">
      <c r="N783" s="26"/>
      <c r="O783" s="26"/>
    </row>
    <row r="784" spans="14:15" ht="12.75" x14ac:dyDescent="0.2">
      <c r="N784" s="26"/>
      <c r="O784" s="26"/>
    </row>
    <row r="785" spans="14:15" ht="12.75" x14ac:dyDescent="0.2">
      <c r="N785" s="26"/>
      <c r="O785" s="26"/>
    </row>
    <row r="786" spans="14:15" ht="12.75" x14ac:dyDescent="0.2">
      <c r="N786" s="26"/>
      <c r="O786" s="26"/>
    </row>
    <row r="787" spans="14:15" ht="12.75" x14ac:dyDescent="0.2">
      <c r="N787" s="26"/>
      <c r="O787" s="26"/>
    </row>
    <row r="788" spans="14:15" ht="12.75" x14ac:dyDescent="0.2">
      <c r="N788" s="26"/>
      <c r="O788" s="26"/>
    </row>
    <row r="789" spans="14:15" ht="12.75" x14ac:dyDescent="0.2">
      <c r="N789" s="26"/>
      <c r="O789" s="26"/>
    </row>
    <row r="790" spans="14:15" ht="12.75" x14ac:dyDescent="0.2">
      <c r="N790" s="26"/>
      <c r="O790" s="26"/>
    </row>
    <row r="791" spans="14:15" ht="12.75" x14ac:dyDescent="0.2">
      <c r="N791" s="26"/>
      <c r="O791" s="26"/>
    </row>
    <row r="792" spans="14:15" ht="12.75" x14ac:dyDescent="0.2">
      <c r="N792" s="26"/>
      <c r="O792" s="26"/>
    </row>
    <row r="793" spans="14:15" ht="12.75" x14ac:dyDescent="0.2">
      <c r="N793" s="26"/>
      <c r="O793" s="26"/>
    </row>
    <row r="794" spans="14:15" ht="12.75" x14ac:dyDescent="0.2">
      <c r="N794" s="26"/>
      <c r="O794" s="26"/>
    </row>
    <row r="795" spans="14:15" ht="12.75" x14ac:dyDescent="0.2">
      <c r="N795" s="26"/>
      <c r="O795" s="26"/>
    </row>
    <row r="796" spans="14:15" ht="12.75" x14ac:dyDescent="0.2">
      <c r="N796" s="26"/>
      <c r="O796" s="26"/>
    </row>
    <row r="797" spans="14:15" ht="12.75" x14ac:dyDescent="0.2">
      <c r="N797" s="26"/>
      <c r="O797" s="26"/>
    </row>
    <row r="798" spans="14:15" ht="12.75" x14ac:dyDescent="0.2">
      <c r="N798" s="26"/>
      <c r="O798" s="26"/>
    </row>
    <row r="799" spans="14:15" ht="12.75" x14ac:dyDescent="0.2">
      <c r="N799" s="26"/>
      <c r="O799" s="26"/>
    </row>
    <row r="800" spans="14:15" ht="12.75" x14ac:dyDescent="0.2">
      <c r="N800" s="26"/>
      <c r="O800" s="26"/>
    </row>
    <row r="801" spans="14:15" ht="12.75" x14ac:dyDescent="0.2">
      <c r="N801" s="26"/>
      <c r="O801" s="26"/>
    </row>
    <row r="802" spans="14:15" ht="12.75" x14ac:dyDescent="0.2">
      <c r="N802" s="26"/>
      <c r="O802" s="26"/>
    </row>
    <row r="803" spans="14:15" ht="12.75" x14ac:dyDescent="0.2">
      <c r="N803" s="26"/>
      <c r="O803" s="26"/>
    </row>
    <row r="804" spans="14:15" ht="12.75" x14ac:dyDescent="0.2">
      <c r="N804" s="26"/>
      <c r="O804" s="26"/>
    </row>
    <row r="805" spans="14:15" ht="12.75" x14ac:dyDescent="0.2">
      <c r="N805" s="26"/>
      <c r="O805" s="26"/>
    </row>
    <row r="806" spans="14:15" ht="12.75" x14ac:dyDescent="0.2">
      <c r="N806" s="26"/>
      <c r="O806" s="26"/>
    </row>
    <row r="807" spans="14:15" ht="12.75" x14ac:dyDescent="0.2">
      <c r="N807" s="26"/>
      <c r="O807" s="26"/>
    </row>
    <row r="808" spans="14:15" ht="12.75" x14ac:dyDescent="0.2">
      <c r="N808" s="26"/>
      <c r="O808" s="26"/>
    </row>
    <row r="809" spans="14:15" ht="12.75" x14ac:dyDescent="0.2">
      <c r="N809" s="26"/>
      <c r="O809" s="26"/>
    </row>
    <row r="810" spans="14:15" ht="12.75" x14ac:dyDescent="0.2">
      <c r="N810" s="26"/>
      <c r="O810" s="26"/>
    </row>
    <row r="811" spans="14:15" ht="12.75" x14ac:dyDescent="0.2">
      <c r="N811" s="26"/>
      <c r="O811" s="26"/>
    </row>
    <row r="812" spans="14:15" ht="12.75" x14ac:dyDescent="0.2">
      <c r="N812" s="26"/>
      <c r="O812" s="26"/>
    </row>
    <row r="813" spans="14:15" ht="12.75" x14ac:dyDescent="0.2">
      <c r="N813" s="26"/>
      <c r="O813" s="26"/>
    </row>
    <row r="814" spans="14:15" ht="12.75" x14ac:dyDescent="0.2">
      <c r="N814" s="26"/>
      <c r="O814" s="26"/>
    </row>
    <row r="815" spans="14:15" ht="12.75" x14ac:dyDescent="0.2">
      <c r="N815" s="26"/>
      <c r="O815" s="26"/>
    </row>
    <row r="816" spans="14:15" ht="12.75" x14ac:dyDescent="0.2">
      <c r="N816" s="26"/>
      <c r="O816" s="26"/>
    </row>
    <row r="817" spans="14:15" ht="12.75" x14ac:dyDescent="0.2">
      <c r="N817" s="26"/>
      <c r="O817" s="26"/>
    </row>
    <row r="818" spans="14:15" ht="12.75" x14ac:dyDescent="0.2">
      <c r="N818" s="26"/>
      <c r="O818" s="26"/>
    </row>
    <row r="819" spans="14:15" ht="12.75" x14ac:dyDescent="0.2">
      <c r="N819" s="26"/>
      <c r="O819" s="26"/>
    </row>
    <row r="820" spans="14:15" ht="12.75" x14ac:dyDescent="0.2">
      <c r="N820" s="26"/>
      <c r="O820" s="26"/>
    </row>
    <row r="821" spans="14:15" ht="12.75" x14ac:dyDescent="0.2">
      <c r="N821" s="26"/>
      <c r="O821" s="26"/>
    </row>
    <row r="822" spans="14:15" ht="12.75" x14ac:dyDescent="0.2">
      <c r="N822" s="26"/>
      <c r="O822" s="26"/>
    </row>
    <row r="823" spans="14:15" ht="12.75" x14ac:dyDescent="0.2">
      <c r="N823" s="26"/>
      <c r="O823" s="26"/>
    </row>
    <row r="824" spans="14:15" ht="12.75" x14ac:dyDescent="0.2">
      <c r="N824" s="26"/>
      <c r="O824" s="26"/>
    </row>
    <row r="825" spans="14:15" ht="12.75" x14ac:dyDescent="0.2">
      <c r="N825" s="26"/>
      <c r="O825" s="26"/>
    </row>
    <row r="826" spans="14:15" ht="12.75" x14ac:dyDescent="0.2">
      <c r="N826" s="26"/>
      <c r="O826" s="26"/>
    </row>
    <row r="827" spans="14:15" ht="12.75" x14ac:dyDescent="0.2">
      <c r="N827" s="26"/>
      <c r="O827" s="26"/>
    </row>
    <row r="828" spans="14:15" ht="12.75" x14ac:dyDescent="0.2">
      <c r="N828" s="26"/>
      <c r="O828" s="26"/>
    </row>
    <row r="829" spans="14:15" ht="12.75" x14ac:dyDescent="0.2">
      <c r="N829" s="26"/>
      <c r="O829" s="26"/>
    </row>
    <row r="830" spans="14:15" ht="12.75" x14ac:dyDescent="0.2">
      <c r="N830" s="26"/>
      <c r="O830" s="26"/>
    </row>
    <row r="831" spans="14:15" ht="12.75" x14ac:dyDescent="0.2">
      <c r="N831" s="26"/>
      <c r="O831" s="26"/>
    </row>
    <row r="832" spans="14:15" ht="12.75" x14ac:dyDescent="0.2">
      <c r="N832" s="26"/>
      <c r="O832" s="26"/>
    </row>
    <row r="833" spans="14:15" ht="12.75" x14ac:dyDescent="0.2">
      <c r="N833" s="26"/>
      <c r="O833" s="26"/>
    </row>
    <row r="834" spans="14:15" ht="12.75" x14ac:dyDescent="0.2">
      <c r="N834" s="26"/>
      <c r="O834" s="26"/>
    </row>
    <row r="835" spans="14:15" ht="12.75" x14ac:dyDescent="0.2">
      <c r="N835" s="26"/>
      <c r="O835" s="26"/>
    </row>
    <row r="836" spans="14:15" ht="12.75" x14ac:dyDescent="0.2">
      <c r="N836" s="26"/>
      <c r="O836" s="26"/>
    </row>
    <row r="837" spans="14:15" ht="12.75" x14ac:dyDescent="0.2">
      <c r="N837" s="26"/>
      <c r="O837" s="26"/>
    </row>
    <row r="838" spans="14:15" ht="12.75" x14ac:dyDescent="0.2">
      <c r="N838" s="26"/>
      <c r="O838" s="26"/>
    </row>
    <row r="839" spans="14:15" ht="12.75" x14ac:dyDescent="0.2">
      <c r="N839" s="26"/>
      <c r="O839" s="26"/>
    </row>
    <row r="840" spans="14:15" ht="12.75" x14ac:dyDescent="0.2">
      <c r="N840" s="26"/>
      <c r="O840" s="26"/>
    </row>
    <row r="841" spans="14:15" ht="12.75" x14ac:dyDescent="0.2">
      <c r="N841" s="26"/>
      <c r="O841" s="26"/>
    </row>
    <row r="842" spans="14:15" ht="12.75" x14ac:dyDescent="0.2">
      <c r="N842" s="26"/>
      <c r="O842" s="26"/>
    </row>
    <row r="843" spans="14:15" ht="12.75" x14ac:dyDescent="0.2">
      <c r="N843" s="26"/>
      <c r="O843" s="26"/>
    </row>
    <row r="844" spans="14:15" ht="12.75" x14ac:dyDescent="0.2">
      <c r="N844" s="26"/>
      <c r="O844" s="26"/>
    </row>
    <row r="845" spans="14:15" ht="12.75" x14ac:dyDescent="0.2">
      <c r="N845" s="26"/>
      <c r="O845" s="26"/>
    </row>
    <row r="846" spans="14:15" ht="12.75" x14ac:dyDescent="0.2">
      <c r="N846" s="26"/>
      <c r="O846" s="26"/>
    </row>
    <row r="847" spans="14:15" ht="12.75" x14ac:dyDescent="0.2">
      <c r="N847" s="26"/>
      <c r="O847" s="26"/>
    </row>
    <row r="848" spans="14:15" ht="12.75" x14ac:dyDescent="0.2">
      <c r="N848" s="26"/>
      <c r="O848" s="26"/>
    </row>
    <row r="849" spans="14:15" ht="12.75" x14ac:dyDescent="0.2">
      <c r="N849" s="26"/>
      <c r="O849" s="26"/>
    </row>
    <row r="850" spans="14:15" ht="12.75" x14ac:dyDescent="0.2">
      <c r="N850" s="26"/>
      <c r="O850" s="26"/>
    </row>
    <row r="851" spans="14:15" ht="12.75" x14ac:dyDescent="0.2">
      <c r="N851" s="26"/>
      <c r="O851" s="26"/>
    </row>
    <row r="852" spans="14:15" ht="12.75" x14ac:dyDescent="0.2">
      <c r="N852" s="26"/>
      <c r="O852" s="26"/>
    </row>
    <row r="853" spans="14:15" ht="12.75" x14ac:dyDescent="0.2">
      <c r="N853" s="26"/>
      <c r="O853" s="26"/>
    </row>
    <row r="854" spans="14:15" ht="12.75" x14ac:dyDescent="0.2">
      <c r="N854" s="26"/>
      <c r="O854" s="26"/>
    </row>
    <row r="855" spans="14:15" ht="12.75" x14ac:dyDescent="0.2">
      <c r="N855" s="26"/>
      <c r="O855" s="26"/>
    </row>
    <row r="856" spans="14:15" ht="12.75" x14ac:dyDescent="0.2">
      <c r="N856" s="26"/>
      <c r="O856" s="26"/>
    </row>
    <row r="857" spans="14:15" ht="12.75" x14ac:dyDescent="0.2">
      <c r="N857" s="26"/>
      <c r="O857" s="26"/>
    </row>
    <row r="858" spans="14:15" ht="12.75" x14ac:dyDescent="0.2">
      <c r="N858" s="26"/>
      <c r="O858" s="26"/>
    </row>
    <row r="859" spans="14:15" ht="12.75" x14ac:dyDescent="0.2">
      <c r="N859" s="26"/>
      <c r="O859" s="26"/>
    </row>
    <row r="860" spans="14:15" ht="12.75" x14ac:dyDescent="0.2">
      <c r="N860" s="26"/>
      <c r="O860" s="26"/>
    </row>
    <row r="861" spans="14:15" ht="12.75" x14ac:dyDescent="0.2">
      <c r="N861" s="26"/>
      <c r="O861" s="26"/>
    </row>
    <row r="862" spans="14:15" ht="12.75" x14ac:dyDescent="0.2">
      <c r="N862" s="26"/>
      <c r="O862" s="26"/>
    </row>
    <row r="863" spans="14:15" ht="12.75" x14ac:dyDescent="0.2">
      <c r="N863" s="26"/>
      <c r="O863" s="26"/>
    </row>
    <row r="864" spans="14:15" ht="12.75" x14ac:dyDescent="0.2">
      <c r="N864" s="26"/>
      <c r="O864" s="26"/>
    </row>
    <row r="865" spans="14:15" ht="12.75" x14ac:dyDescent="0.2">
      <c r="N865" s="26"/>
      <c r="O865" s="26"/>
    </row>
    <row r="866" spans="14:15" ht="12.75" x14ac:dyDescent="0.2">
      <c r="N866" s="26"/>
      <c r="O866" s="26"/>
    </row>
    <row r="867" spans="14:15" ht="12.75" x14ac:dyDescent="0.2">
      <c r="N867" s="26"/>
      <c r="O867" s="26"/>
    </row>
    <row r="868" spans="14:15" ht="12.75" x14ac:dyDescent="0.2">
      <c r="N868" s="26"/>
      <c r="O868" s="26"/>
    </row>
    <row r="869" spans="14:15" ht="12.75" x14ac:dyDescent="0.2">
      <c r="N869" s="26"/>
      <c r="O869" s="26"/>
    </row>
    <row r="870" spans="14:15" ht="12.75" x14ac:dyDescent="0.2">
      <c r="N870" s="26"/>
      <c r="O870" s="26"/>
    </row>
    <row r="871" spans="14:15" ht="12.75" x14ac:dyDescent="0.2">
      <c r="N871" s="26"/>
      <c r="O871" s="26"/>
    </row>
    <row r="872" spans="14:15" ht="12.75" x14ac:dyDescent="0.2">
      <c r="N872" s="26"/>
      <c r="O872" s="26"/>
    </row>
    <row r="873" spans="14:15" ht="12.75" x14ac:dyDescent="0.2">
      <c r="N873" s="26"/>
      <c r="O873" s="26"/>
    </row>
    <row r="874" spans="14:15" ht="12.75" x14ac:dyDescent="0.2">
      <c r="N874" s="26"/>
      <c r="O874" s="26"/>
    </row>
    <row r="875" spans="14:15" ht="12.75" x14ac:dyDescent="0.2">
      <c r="N875" s="26"/>
      <c r="O875" s="26"/>
    </row>
    <row r="876" spans="14:15" ht="12.75" x14ac:dyDescent="0.2">
      <c r="N876" s="26"/>
      <c r="O876" s="26"/>
    </row>
    <row r="877" spans="14:15" ht="12.75" x14ac:dyDescent="0.2">
      <c r="N877" s="26"/>
      <c r="O877" s="26"/>
    </row>
    <row r="878" spans="14:15" ht="12.75" x14ac:dyDescent="0.2">
      <c r="N878" s="26"/>
      <c r="O878" s="26"/>
    </row>
    <row r="879" spans="14:15" ht="12.75" x14ac:dyDescent="0.2">
      <c r="N879" s="26"/>
      <c r="O879" s="26"/>
    </row>
    <row r="880" spans="14:15" ht="12.75" x14ac:dyDescent="0.2">
      <c r="N880" s="26"/>
      <c r="O880" s="26"/>
    </row>
    <row r="881" spans="14:15" ht="12.75" x14ac:dyDescent="0.2">
      <c r="N881" s="26"/>
      <c r="O881" s="26"/>
    </row>
    <row r="882" spans="14:15" ht="12.75" x14ac:dyDescent="0.2">
      <c r="N882" s="26"/>
      <c r="O882" s="26"/>
    </row>
    <row r="883" spans="14:15" ht="12.75" x14ac:dyDescent="0.2">
      <c r="N883" s="26"/>
      <c r="O883" s="26"/>
    </row>
    <row r="884" spans="14:15" ht="12.75" x14ac:dyDescent="0.2">
      <c r="N884" s="26"/>
      <c r="O884" s="26"/>
    </row>
    <row r="885" spans="14:15" ht="12.75" x14ac:dyDescent="0.2">
      <c r="N885" s="26"/>
      <c r="O885" s="26"/>
    </row>
    <row r="886" spans="14:15" ht="12.75" x14ac:dyDescent="0.2">
      <c r="N886" s="26"/>
      <c r="O886" s="26"/>
    </row>
    <row r="887" spans="14:15" ht="12.75" x14ac:dyDescent="0.2">
      <c r="N887" s="26"/>
      <c r="O887" s="26"/>
    </row>
    <row r="888" spans="14:15" ht="12.75" x14ac:dyDescent="0.2">
      <c r="N888" s="26"/>
      <c r="O888" s="26"/>
    </row>
    <row r="889" spans="14:15" ht="12.75" x14ac:dyDescent="0.2">
      <c r="N889" s="26"/>
      <c r="O889" s="26"/>
    </row>
    <row r="890" spans="14:15" ht="12.75" x14ac:dyDescent="0.2">
      <c r="N890" s="26"/>
      <c r="O890" s="26"/>
    </row>
    <row r="891" spans="14:15" ht="12.75" x14ac:dyDescent="0.2">
      <c r="N891" s="26"/>
      <c r="O891" s="26"/>
    </row>
    <row r="892" spans="14:15" ht="12.75" x14ac:dyDescent="0.2">
      <c r="N892" s="26"/>
      <c r="O892" s="26"/>
    </row>
    <row r="893" spans="14:15" ht="12.75" x14ac:dyDescent="0.2">
      <c r="N893" s="26"/>
      <c r="O893" s="26"/>
    </row>
    <row r="894" spans="14:15" ht="12.75" x14ac:dyDescent="0.2">
      <c r="N894" s="26"/>
      <c r="O894" s="26"/>
    </row>
    <row r="895" spans="14:15" ht="12.75" x14ac:dyDescent="0.2">
      <c r="N895" s="26"/>
      <c r="O895" s="26"/>
    </row>
    <row r="896" spans="14:15" ht="12.75" x14ac:dyDescent="0.2">
      <c r="N896" s="26"/>
      <c r="O896" s="26"/>
    </row>
    <row r="897" spans="14:15" ht="12.75" x14ac:dyDescent="0.2">
      <c r="N897" s="26"/>
      <c r="O897" s="26"/>
    </row>
    <row r="898" spans="14:15" ht="12.75" x14ac:dyDescent="0.2">
      <c r="N898" s="26"/>
      <c r="O898" s="26"/>
    </row>
    <row r="899" spans="14:15" ht="12.75" x14ac:dyDescent="0.2">
      <c r="N899" s="26"/>
      <c r="O899" s="26"/>
    </row>
    <row r="900" spans="14:15" ht="12.75" x14ac:dyDescent="0.2">
      <c r="N900" s="26"/>
      <c r="O900" s="26"/>
    </row>
    <row r="901" spans="14:15" ht="12.75" x14ac:dyDescent="0.2">
      <c r="N901" s="26"/>
      <c r="O901" s="26"/>
    </row>
    <row r="902" spans="14:15" ht="12.75" x14ac:dyDescent="0.2">
      <c r="N902" s="26"/>
      <c r="O902" s="26"/>
    </row>
    <row r="903" spans="14:15" ht="12.75" x14ac:dyDescent="0.2">
      <c r="N903" s="26"/>
      <c r="O903" s="26"/>
    </row>
    <row r="904" spans="14:15" ht="12.75" x14ac:dyDescent="0.2">
      <c r="N904" s="26"/>
      <c r="O904" s="26"/>
    </row>
    <row r="905" spans="14:15" ht="12.75" x14ac:dyDescent="0.2">
      <c r="N905" s="26"/>
      <c r="O905" s="26"/>
    </row>
    <row r="906" spans="14:15" ht="12.75" x14ac:dyDescent="0.2">
      <c r="N906" s="26"/>
      <c r="O906" s="26"/>
    </row>
    <row r="907" spans="14:15" ht="12.75" x14ac:dyDescent="0.2">
      <c r="N907" s="26"/>
      <c r="O907" s="26"/>
    </row>
    <row r="908" spans="14:15" ht="12.75" x14ac:dyDescent="0.2">
      <c r="N908" s="26"/>
      <c r="O908" s="26"/>
    </row>
    <row r="909" spans="14:15" ht="12.75" x14ac:dyDescent="0.2">
      <c r="N909" s="26"/>
      <c r="O909" s="26"/>
    </row>
    <row r="910" spans="14:15" ht="12.75" x14ac:dyDescent="0.2">
      <c r="N910" s="26"/>
      <c r="O910" s="26"/>
    </row>
    <row r="911" spans="14:15" ht="12.75" x14ac:dyDescent="0.2">
      <c r="N911" s="26"/>
      <c r="O911" s="26"/>
    </row>
    <row r="912" spans="14:15" ht="12.75" x14ac:dyDescent="0.2">
      <c r="N912" s="26"/>
      <c r="O912" s="26"/>
    </row>
    <row r="913" spans="14:15" ht="12.75" x14ac:dyDescent="0.2">
      <c r="N913" s="26"/>
      <c r="O913" s="26"/>
    </row>
    <row r="914" spans="14:15" ht="12.75" x14ac:dyDescent="0.2">
      <c r="N914" s="26"/>
      <c r="O914" s="26"/>
    </row>
    <row r="915" spans="14:15" ht="12.75" x14ac:dyDescent="0.2">
      <c r="N915" s="26"/>
      <c r="O915" s="26"/>
    </row>
    <row r="916" spans="14:15" ht="12.75" x14ac:dyDescent="0.2">
      <c r="N916" s="26"/>
      <c r="O916" s="26"/>
    </row>
    <row r="917" spans="14:15" ht="12.75" x14ac:dyDescent="0.2">
      <c r="N917" s="26"/>
      <c r="O917" s="26"/>
    </row>
    <row r="918" spans="14:15" ht="12.75" x14ac:dyDescent="0.2">
      <c r="N918" s="26"/>
      <c r="O918" s="26"/>
    </row>
    <row r="919" spans="14:15" ht="12.75" x14ac:dyDescent="0.2">
      <c r="N919" s="26"/>
      <c r="O919" s="26"/>
    </row>
    <row r="920" spans="14:15" ht="12.75" x14ac:dyDescent="0.2">
      <c r="N920" s="26"/>
      <c r="O920" s="26"/>
    </row>
    <row r="921" spans="14:15" ht="12.75" x14ac:dyDescent="0.2">
      <c r="N921" s="26"/>
      <c r="O921" s="26"/>
    </row>
    <row r="922" spans="14:15" ht="12.75" x14ac:dyDescent="0.2">
      <c r="N922" s="26"/>
      <c r="O922" s="26"/>
    </row>
    <row r="923" spans="14:15" ht="12.75" x14ac:dyDescent="0.2">
      <c r="N923" s="26"/>
      <c r="O923" s="26"/>
    </row>
    <row r="924" spans="14:15" ht="12.75" x14ac:dyDescent="0.2">
      <c r="N924" s="26"/>
      <c r="O924" s="26"/>
    </row>
    <row r="925" spans="14:15" ht="12.75" x14ac:dyDescent="0.2">
      <c r="N925" s="26"/>
      <c r="O925" s="26"/>
    </row>
    <row r="926" spans="14:15" ht="12.75" x14ac:dyDescent="0.2">
      <c r="N926" s="26"/>
      <c r="O926" s="26"/>
    </row>
    <row r="927" spans="14:15" ht="12.75" x14ac:dyDescent="0.2">
      <c r="N927" s="26"/>
      <c r="O927" s="26"/>
    </row>
    <row r="928" spans="14:15" ht="12.75" x14ac:dyDescent="0.2">
      <c r="N928" s="26"/>
      <c r="O928" s="26"/>
    </row>
    <row r="929" spans="14:15" ht="12.75" x14ac:dyDescent="0.2">
      <c r="N929" s="26"/>
      <c r="O929" s="26"/>
    </row>
    <row r="930" spans="14:15" ht="12.75" x14ac:dyDescent="0.2">
      <c r="N930" s="26"/>
      <c r="O930" s="26"/>
    </row>
    <row r="931" spans="14:15" ht="12.75" x14ac:dyDescent="0.2">
      <c r="N931" s="26"/>
      <c r="O931" s="26"/>
    </row>
    <row r="932" spans="14:15" ht="12.75" x14ac:dyDescent="0.2">
      <c r="N932" s="26"/>
      <c r="O932" s="26"/>
    </row>
    <row r="933" spans="14:15" ht="12.75" x14ac:dyDescent="0.2">
      <c r="N933" s="26"/>
      <c r="O933" s="26"/>
    </row>
    <row r="934" spans="14:15" ht="12.75" x14ac:dyDescent="0.2">
      <c r="N934" s="26"/>
      <c r="O934" s="26"/>
    </row>
    <row r="935" spans="14:15" ht="12.75" x14ac:dyDescent="0.2">
      <c r="N935" s="26"/>
      <c r="O935" s="26"/>
    </row>
    <row r="936" spans="14:15" ht="12.75" x14ac:dyDescent="0.2">
      <c r="N936" s="26"/>
      <c r="O936" s="26"/>
    </row>
    <row r="937" spans="14:15" ht="12.75" x14ac:dyDescent="0.2">
      <c r="N937" s="26"/>
      <c r="O937" s="26"/>
    </row>
    <row r="938" spans="14:15" ht="12.75" x14ac:dyDescent="0.2">
      <c r="N938" s="26"/>
      <c r="O938" s="26"/>
    </row>
    <row r="939" spans="14:15" ht="12.75" x14ac:dyDescent="0.2">
      <c r="N939" s="26"/>
      <c r="O939" s="26"/>
    </row>
    <row r="940" spans="14:15" ht="12.75" x14ac:dyDescent="0.2">
      <c r="N940" s="26"/>
      <c r="O940" s="26"/>
    </row>
    <row r="941" spans="14:15" ht="12.75" x14ac:dyDescent="0.2">
      <c r="N941" s="26"/>
      <c r="O941" s="26"/>
    </row>
    <row r="942" spans="14:15" ht="12.75" x14ac:dyDescent="0.2">
      <c r="N942" s="26"/>
      <c r="O942" s="26"/>
    </row>
    <row r="943" spans="14:15" ht="12.75" x14ac:dyDescent="0.2">
      <c r="N943" s="26"/>
      <c r="O943" s="26"/>
    </row>
    <row r="944" spans="14:15" ht="12.75" x14ac:dyDescent="0.2">
      <c r="N944" s="26"/>
      <c r="O944" s="26"/>
    </row>
    <row r="945" spans="14:15" ht="12.75" x14ac:dyDescent="0.2">
      <c r="N945" s="26"/>
      <c r="O945" s="26"/>
    </row>
    <row r="946" spans="14:15" ht="12.75" x14ac:dyDescent="0.2">
      <c r="N946" s="26"/>
      <c r="O946" s="26"/>
    </row>
    <row r="947" spans="14:15" ht="12.75" x14ac:dyDescent="0.2">
      <c r="N947" s="26"/>
      <c r="O947" s="26"/>
    </row>
    <row r="948" spans="14:15" ht="12.75" x14ac:dyDescent="0.2">
      <c r="N948" s="26"/>
      <c r="O948" s="26"/>
    </row>
    <row r="949" spans="14:15" ht="12.75" x14ac:dyDescent="0.2">
      <c r="N949" s="26"/>
      <c r="O949" s="26"/>
    </row>
    <row r="950" spans="14:15" ht="12.75" x14ac:dyDescent="0.2">
      <c r="N950" s="26"/>
      <c r="O950" s="26"/>
    </row>
    <row r="951" spans="14:15" ht="12.75" x14ac:dyDescent="0.2">
      <c r="N951" s="26"/>
      <c r="O951" s="26"/>
    </row>
    <row r="952" spans="14:15" ht="12.75" x14ac:dyDescent="0.2">
      <c r="N952" s="26"/>
      <c r="O952" s="26"/>
    </row>
    <row r="953" spans="14:15" ht="12.75" x14ac:dyDescent="0.2">
      <c r="N953" s="26"/>
      <c r="O953" s="26"/>
    </row>
    <row r="954" spans="14:15" ht="12.75" x14ac:dyDescent="0.2">
      <c r="N954" s="26"/>
      <c r="O954" s="26"/>
    </row>
    <row r="955" spans="14:15" ht="12.75" x14ac:dyDescent="0.2">
      <c r="N955" s="26"/>
      <c r="O955" s="26"/>
    </row>
    <row r="956" spans="14:15" ht="12.75" x14ac:dyDescent="0.2">
      <c r="N956" s="26"/>
      <c r="O956" s="26"/>
    </row>
    <row r="957" spans="14:15" ht="12.75" x14ac:dyDescent="0.2">
      <c r="N957" s="26"/>
      <c r="O957" s="26"/>
    </row>
    <row r="958" spans="14:15" ht="12.75" x14ac:dyDescent="0.2">
      <c r="N958" s="26"/>
      <c r="O958" s="26"/>
    </row>
    <row r="959" spans="14:15" ht="12.75" x14ac:dyDescent="0.2">
      <c r="N959" s="26"/>
      <c r="O959" s="26"/>
    </row>
    <row r="960" spans="14:15" ht="12.75" x14ac:dyDescent="0.2">
      <c r="N960" s="26"/>
      <c r="O960" s="26"/>
    </row>
    <row r="961" spans="14:15" ht="12.75" x14ac:dyDescent="0.2">
      <c r="N961" s="26"/>
      <c r="O961" s="26"/>
    </row>
    <row r="962" spans="14:15" ht="12.75" x14ac:dyDescent="0.2">
      <c r="N962" s="26"/>
      <c r="O962" s="26"/>
    </row>
    <row r="963" spans="14:15" ht="12.75" x14ac:dyDescent="0.2">
      <c r="N963" s="26"/>
      <c r="O963" s="26"/>
    </row>
    <row r="964" spans="14:15" ht="12.75" x14ac:dyDescent="0.2">
      <c r="N964" s="26"/>
      <c r="O964" s="26"/>
    </row>
    <row r="965" spans="14:15" ht="12.75" x14ac:dyDescent="0.2">
      <c r="N965" s="26"/>
      <c r="O965" s="26"/>
    </row>
    <row r="966" spans="14:15" ht="12.75" x14ac:dyDescent="0.2">
      <c r="N966" s="26"/>
      <c r="O966" s="26"/>
    </row>
    <row r="967" spans="14:15" ht="12.75" x14ac:dyDescent="0.2">
      <c r="N967" s="26"/>
      <c r="O967" s="26"/>
    </row>
    <row r="968" spans="14:15" ht="12.75" x14ac:dyDescent="0.2">
      <c r="N968" s="26"/>
      <c r="O968" s="26"/>
    </row>
    <row r="969" spans="14:15" ht="12.75" x14ac:dyDescent="0.2">
      <c r="N969" s="26"/>
      <c r="O969" s="26"/>
    </row>
    <row r="970" spans="14:15" ht="12.75" x14ac:dyDescent="0.2">
      <c r="N970" s="26"/>
      <c r="O970" s="26"/>
    </row>
    <row r="971" spans="14:15" ht="12.75" x14ac:dyDescent="0.2">
      <c r="N971" s="26"/>
      <c r="O971" s="26"/>
    </row>
    <row r="972" spans="14:15" ht="12.75" x14ac:dyDescent="0.2">
      <c r="N972" s="26"/>
      <c r="O972" s="26"/>
    </row>
    <row r="973" spans="14:15" ht="12.75" x14ac:dyDescent="0.2">
      <c r="N973" s="26"/>
      <c r="O973" s="26"/>
    </row>
    <row r="974" spans="14:15" ht="12.75" x14ac:dyDescent="0.2">
      <c r="N974" s="26"/>
      <c r="O974" s="26"/>
    </row>
    <row r="975" spans="14:15" ht="12.75" x14ac:dyDescent="0.2">
      <c r="N975" s="26"/>
      <c r="O975" s="26"/>
    </row>
    <row r="976" spans="14:15" ht="12.75" x14ac:dyDescent="0.2">
      <c r="N976" s="26"/>
      <c r="O976" s="26"/>
    </row>
    <row r="977" spans="14:15" ht="12.75" x14ac:dyDescent="0.2">
      <c r="N977" s="26"/>
      <c r="O977" s="26"/>
    </row>
    <row r="978" spans="14:15" ht="12.75" x14ac:dyDescent="0.2">
      <c r="N978" s="26"/>
      <c r="O978" s="26"/>
    </row>
    <row r="979" spans="14:15" ht="12.75" x14ac:dyDescent="0.2">
      <c r="N979" s="26"/>
      <c r="O979" s="26"/>
    </row>
    <row r="980" spans="14:15" ht="12.75" x14ac:dyDescent="0.2">
      <c r="N980" s="26"/>
      <c r="O980" s="26"/>
    </row>
    <row r="981" spans="14:15" ht="12.75" x14ac:dyDescent="0.2">
      <c r="N981" s="26"/>
      <c r="O981" s="26"/>
    </row>
    <row r="982" spans="14:15" ht="12.75" x14ac:dyDescent="0.2">
      <c r="N982" s="26"/>
      <c r="O982" s="26"/>
    </row>
    <row r="983" spans="14:15" ht="12.75" x14ac:dyDescent="0.2">
      <c r="N983" s="26"/>
      <c r="O983" s="26"/>
    </row>
    <row r="984" spans="14:15" ht="12.75" x14ac:dyDescent="0.2">
      <c r="N984" s="26"/>
      <c r="O984" s="26"/>
    </row>
    <row r="985" spans="14:15" ht="12.75" x14ac:dyDescent="0.2">
      <c r="N985" s="26"/>
      <c r="O985" s="26"/>
    </row>
    <row r="986" spans="14:15" ht="12.75" x14ac:dyDescent="0.2">
      <c r="N986" s="26"/>
      <c r="O986" s="26"/>
    </row>
    <row r="987" spans="14:15" ht="12.75" x14ac:dyDescent="0.2">
      <c r="N987" s="26"/>
      <c r="O987" s="26"/>
    </row>
    <row r="988" spans="14:15" ht="12.75" x14ac:dyDescent="0.2">
      <c r="N988" s="26"/>
      <c r="O988" s="26"/>
    </row>
    <row r="989" spans="14:15" ht="12.75" x14ac:dyDescent="0.2">
      <c r="N989" s="26"/>
      <c r="O989" s="26"/>
    </row>
    <row r="990" spans="14:15" ht="12.75" x14ac:dyDescent="0.2">
      <c r="N990" s="26"/>
      <c r="O990" s="26"/>
    </row>
    <row r="991" spans="14:15" ht="12.75" x14ac:dyDescent="0.2">
      <c r="N991" s="26"/>
      <c r="O991" s="26"/>
    </row>
    <row r="992" spans="14:15" ht="12.75" x14ac:dyDescent="0.2">
      <c r="N992" s="26"/>
      <c r="O992" s="26"/>
    </row>
    <row r="993" spans="14:15" ht="12.75" x14ac:dyDescent="0.2">
      <c r="N993" s="26"/>
      <c r="O993" s="26"/>
    </row>
    <row r="994" spans="14:15" ht="12.75" x14ac:dyDescent="0.2">
      <c r="N994" s="26"/>
      <c r="O994" s="26"/>
    </row>
    <row r="995" spans="14:15" ht="12.75" x14ac:dyDescent="0.2">
      <c r="N995" s="26"/>
      <c r="O995" s="26"/>
    </row>
    <row r="996" spans="14:15" ht="12.75" x14ac:dyDescent="0.2">
      <c r="N996" s="26"/>
      <c r="O996" s="26"/>
    </row>
    <row r="997" spans="14:15" ht="12.75" x14ac:dyDescent="0.2">
      <c r="N997" s="26"/>
      <c r="O997" s="26"/>
    </row>
    <row r="998" spans="14:15" ht="12.75" x14ac:dyDescent="0.2">
      <c r="N998" s="26"/>
      <c r="O998" s="26"/>
    </row>
    <row r="999" spans="14:15" ht="12.75" x14ac:dyDescent="0.2">
      <c r="N999" s="26"/>
      <c r="O999" s="26"/>
    </row>
    <row r="1000" spans="14:15" ht="12.75" x14ac:dyDescent="0.2">
      <c r="N1000" s="26"/>
      <c r="O1000" s="26"/>
    </row>
    <row r="1001" spans="14:15" ht="12.75" x14ac:dyDescent="0.2">
      <c r="N1001" s="26"/>
      <c r="O1001" s="26"/>
    </row>
    <row r="1002" spans="14:15" ht="12.75" x14ac:dyDescent="0.2">
      <c r="N1002" s="26"/>
      <c r="O1002" s="26"/>
    </row>
    <row r="1003" spans="14:15" ht="12.75" x14ac:dyDescent="0.2">
      <c r="N1003" s="26"/>
      <c r="O1003" s="26"/>
    </row>
    <row r="1004" spans="14:15" ht="12.75" x14ac:dyDescent="0.2">
      <c r="N1004" s="26"/>
      <c r="O1004" s="26"/>
    </row>
    <row r="1005" spans="14:15" ht="12.75" x14ac:dyDescent="0.2">
      <c r="N1005" s="26"/>
      <c r="O1005" s="26"/>
    </row>
    <row r="1006" spans="14:15" ht="12.75" x14ac:dyDescent="0.2">
      <c r="N1006" s="26"/>
      <c r="O1006" s="26"/>
    </row>
    <row r="1007" spans="14:15" ht="12.75" x14ac:dyDescent="0.2">
      <c r="N1007" s="26"/>
      <c r="O1007" s="26"/>
    </row>
    <row r="1008" spans="14:15" ht="12.75" x14ac:dyDescent="0.2">
      <c r="N1008" s="26"/>
      <c r="O1008" s="26"/>
    </row>
    <row r="1009" spans="14:15" ht="12.75" x14ac:dyDescent="0.2">
      <c r="N1009" s="26"/>
      <c r="O1009" s="26"/>
    </row>
    <row r="1010" spans="14:15" ht="12.75" x14ac:dyDescent="0.2">
      <c r="N1010" s="26"/>
      <c r="O1010" s="26"/>
    </row>
    <row r="1011" spans="14:15" ht="12.75" x14ac:dyDescent="0.2">
      <c r="N1011" s="26"/>
      <c r="O1011" s="26"/>
    </row>
    <row r="1012" spans="14:15" ht="12.75" x14ac:dyDescent="0.2">
      <c r="N1012" s="26"/>
      <c r="O1012" s="26"/>
    </row>
    <row r="1013" spans="14:15" ht="12.75" x14ac:dyDescent="0.2">
      <c r="N1013" s="26"/>
      <c r="O1013" s="26"/>
    </row>
    <row r="1014" spans="14:15" ht="12.75" x14ac:dyDescent="0.2">
      <c r="N1014" s="26"/>
      <c r="O1014" s="26"/>
    </row>
    <row r="1015" spans="14:15" ht="12.75" x14ac:dyDescent="0.2">
      <c r="N1015" s="26"/>
      <c r="O1015" s="26"/>
    </row>
    <row r="1016" spans="14:15" ht="12.75" x14ac:dyDescent="0.2">
      <c r="N1016" s="26"/>
      <c r="O1016" s="26"/>
    </row>
    <row r="1017" spans="14:15" ht="12.75" x14ac:dyDescent="0.2">
      <c r="N1017" s="26"/>
      <c r="O1017" s="26"/>
    </row>
    <row r="1018" spans="14:15" ht="12.75" x14ac:dyDescent="0.2">
      <c r="N1018" s="26"/>
      <c r="O1018" s="26"/>
    </row>
    <row r="1019" spans="14:15" ht="12.75" x14ac:dyDescent="0.2">
      <c r="N1019" s="26"/>
      <c r="O1019" s="26"/>
    </row>
    <row r="1020" spans="14:15" ht="12.75" x14ac:dyDescent="0.2">
      <c r="N1020" s="26"/>
      <c r="O1020" s="26"/>
    </row>
    <row r="1021" spans="14:15" ht="12.75" x14ac:dyDescent="0.2">
      <c r="N1021" s="26"/>
      <c r="O1021" s="26"/>
    </row>
    <row r="1022" spans="14:15" ht="12.75" x14ac:dyDescent="0.2">
      <c r="N1022" s="26"/>
      <c r="O1022" s="26"/>
    </row>
    <row r="1023" spans="14:15" ht="12.75" x14ac:dyDescent="0.2">
      <c r="N1023" s="26"/>
      <c r="O1023" s="26"/>
    </row>
    <row r="1024" spans="14:15" ht="12.75" x14ac:dyDescent="0.2">
      <c r="N1024" s="26"/>
      <c r="O1024" s="26"/>
    </row>
    <row r="1025" spans="14:15" ht="12.75" x14ac:dyDescent="0.2">
      <c r="N1025" s="26"/>
      <c r="O1025" s="26"/>
    </row>
    <row r="1026" spans="14:15" ht="12.75" x14ac:dyDescent="0.2">
      <c r="N1026" s="26"/>
      <c r="O1026" s="26"/>
    </row>
    <row r="1027" spans="14:15" ht="12.75" x14ac:dyDescent="0.2">
      <c r="N1027" s="26"/>
      <c r="O1027" s="26"/>
    </row>
    <row r="1028" spans="14:15" ht="12.75" x14ac:dyDescent="0.2">
      <c r="N1028" s="26"/>
      <c r="O1028" s="26"/>
    </row>
    <row r="1029" spans="14:15" ht="12.75" x14ac:dyDescent="0.2">
      <c r="N1029" s="26"/>
      <c r="O1029" s="26"/>
    </row>
    <row r="1030" spans="14:15" ht="12.75" x14ac:dyDescent="0.2">
      <c r="N1030" s="26"/>
      <c r="O1030" s="26"/>
    </row>
    <row r="1031" spans="14:15" ht="12.75" x14ac:dyDescent="0.2">
      <c r="N1031" s="26"/>
      <c r="O1031" s="26"/>
    </row>
    <row r="1032" spans="14:15" ht="12.75" x14ac:dyDescent="0.2">
      <c r="N1032" s="26"/>
      <c r="O1032" s="26"/>
    </row>
    <row r="1033" spans="14:15" ht="12.75" x14ac:dyDescent="0.2">
      <c r="N1033" s="26"/>
      <c r="O1033" s="26"/>
    </row>
    <row r="1034" spans="14:15" ht="12.75" x14ac:dyDescent="0.2">
      <c r="N1034" s="26"/>
      <c r="O1034" s="26"/>
    </row>
    <row r="1035" spans="14:15" ht="12.75" x14ac:dyDescent="0.2">
      <c r="N1035" s="26"/>
      <c r="O1035" s="26"/>
    </row>
    <row r="1036" spans="14:15" ht="12.75" x14ac:dyDescent="0.2">
      <c r="N1036" s="26"/>
      <c r="O1036" s="26"/>
    </row>
    <row r="1037" spans="14:15" ht="12.75" x14ac:dyDescent="0.2">
      <c r="N1037" s="26"/>
      <c r="O1037" s="26"/>
    </row>
    <row r="1038" spans="14:15" ht="12.75" x14ac:dyDescent="0.2">
      <c r="N1038" s="26"/>
      <c r="O1038" s="26"/>
    </row>
    <row r="1039" spans="14:15" ht="12.75" x14ac:dyDescent="0.2">
      <c r="N1039" s="26"/>
      <c r="O1039" s="26"/>
    </row>
    <row r="1040" spans="14:15" ht="12.75" x14ac:dyDescent="0.2">
      <c r="N1040" s="26"/>
      <c r="O1040" s="26"/>
    </row>
    <row r="1041" spans="14:15" ht="12.75" x14ac:dyDescent="0.2">
      <c r="N1041" s="26"/>
      <c r="O1041" s="26"/>
    </row>
    <row r="1042" spans="14:15" ht="12.75" x14ac:dyDescent="0.2">
      <c r="N1042" s="26"/>
      <c r="O1042" s="26"/>
    </row>
    <row r="1043" spans="14:15" ht="12.75" x14ac:dyDescent="0.2">
      <c r="N1043" s="26"/>
      <c r="O1043" s="26"/>
    </row>
    <row r="1044" spans="14:15" ht="12.75" x14ac:dyDescent="0.2">
      <c r="N1044" s="26"/>
      <c r="O1044" s="26"/>
    </row>
    <row r="1045" spans="14:15" ht="12.75" x14ac:dyDescent="0.2">
      <c r="N1045" s="26"/>
      <c r="O1045" s="26"/>
    </row>
    <row r="1046" spans="14:15" ht="12.75" x14ac:dyDescent="0.2">
      <c r="N1046" s="26"/>
      <c r="O1046" s="26"/>
    </row>
    <row r="1047" spans="14:15" ht="12.75" x14ac:dyDescent="0.2">
      <c r="N1047" s="26"/>
      <c r="O1047" s="26"/>
    </row>
    <row r="1048" spans="14:15" ht="12.75" x14ac:dyDescent="0.2">
      <c r="N1048" s="26"/>
      <c r="O1048" s="26"/>
    </row>
    <row r="1049" spans="14:15" ht="12.75" x14ac:dyDescent="0.2">
      <c r="N1049" s="26"/>
      <c r="O1049" s="26"/>
    </row>
    <row r="1050" spans="14:15" ht="12.75" x14ac:dyDescent="0.2">
      <c r="N1050" s="26"/>
      <c r="O1050" s="26"/>
    </row>
    <row r="1051" spans="14:15" ht="12.75" x14ac:dyDescent="0.2">
      <c r="N1051" s="26"/>
      <c r="O1051" s="26"/>
    </row>
    <row r="1052" spans="14:15" ht="12.75" x14ac:dyDescent="0.2">
      <c r="N1052" s="26"/>
      <c r="O1052" s="26"/>
    </row>
    <row r="1053" spans="14:15" ht="12.75" x14ac:dyDescent="0.2">
      <c r="N1053" s="26"/>
      <c r="O1053" s="26"/>
    </row>
    <row r="1054" spans="14:15" ht="12.75" x14ac:dyDescent="0.2">
      <c r="N1054" s="26"/>
      <c r="O1054" s="26"/>
    </row>
    <row r="1055" spans="14:15" ht="12.75" x14ac:dyDescent="0.2">
      <c r="N1055" s="26"/>
      <c r="O1055" s="26"/>
    </row>
    <row r="1056" spans="14:15" ht="12.75" x14ac:dyDescent="0.2">
      <c r="N1056" s="26"/>
      <c r="O1056" s="26"/>
    </row>
    <row r="1057" spans="14:15" ht="12.75" x14ac:dyDescent="0.2">
      <c r="N1057" s="26"/>
      <c r="O1057" s="26"/>
    </row>
    <row r="1058" spans="14:15" ht="12.75" x14ac:dyDescent="0.2">
      <c r="N1058" s="26"/>
      <c r="O1058" s="26"/>
    </row>
    <row r="1059" spans="14:15" ht="12.75" x14ac:dyDescent="0.2">
      <c r="N1059" s="26"/>
      <c r="O1059" s="26"/>
    </row>
    <row r="1060" spans="14:15" ht="12.75" x14ac:dyDescent="0.2">
      <c r="N1060" s="26"/>
      <c r="O1060" s="26"/>
    </row>
  </sheetData>
  <mergeCells count="2">
    <mergeCell ref="C3:H3"/>
    <mergeCell ref="F23:M23"/>
  </mergeCells>
  <conditionalFormatting sqref="I1:K20 L1 M1:O20 L3:L20 F4:H15 I70:O85 I111:O1060">
    <cfRule type="cellIs" dxfId="0" priority="1" operator="lessThan">
      <formula>0.01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L949"/>
  <sheetViews>
    <sheetView topLeftCell="A16" workbookViewId="0">
      <selection activeCell="N41" sqref="N41"/>
    </sheetView>
  </sheetViews>
  <sheetFormatPr defaultColWidth="12.5703125" defaultRowHeight="15.75" customHeight="1" x14ac:dyDescent="0.2"/>
  <cols>
    <col min="1" max="1" width="21.5703125" customWidth="1"/>
    <col min="2" max="2" width="18" customWidth="1"/>
    <col min="3" max="4" width="15.7109375" customWidth="1"/>
    <col min="5" max="5" width="10.140625" customWidth="1"/>
    <col min="6" max="6" width="16.5703125" customWidth="1"/>
    <col min="7" max="7" width="16.140625" customWidth="1"/>
    <col min="8" max="8" width="10.85546875" customWidth="1"/>
    <col min="9" max="9" width="22.5703125" customWidth="1"/>
    <col min="10" max="10" width="15.7109375" bestFit="1" customWidth="1"/>
    <col min="11" max="11" width="16.42578125" bestFit="1" customWidth="1"/>
    <col min="12" max="12" width="12.140625" bestFit="1" customWidth="1"/>
  </cols>
  <sheetData>
    <row r="1" spans="1:12" ht="15.75" customHeight="1" x14ac:dyDescent="0.25">
      <c r="A1" s="1" t="s">
        <v>0</v>
      </c>
      <c r="B1" s="2" t="s">
        <v>1</v>
      </c>
      <c r="C1" s="2"/>
      <c r="D1" s="2"/>
      <c r="E1" s="2"/>
      <c r="F1" s="3"/>
      <c r="G1" s="3"/>
      <c r="H1" s="1"/>
      <c r="I1" s="1"/>
      <c r="J1" s="1"/>
      <c r="K1" s="1"/>
      <c r="L1" s="1"/>
    </row>
    <row r="2" spans="1:12" ht="15.75" customHeight="1" x14ac:dyDescent="0.25">
      <c r="A2" s="14">
        <v>1.25</v>
      </c>
      <c r="B2" s="54" t="str">
        <f>IF(A2&lt;D6,"too small",IF(AND(A2&gt;=D6,A2&lt;=E6),A6,IF(AND(A2&gt;=D7,A2&lt;=E7),A7,IF(AND(A2&gt;=D8,A2&lt;=E8),A8,IF(AND(A2&gt;=D9,A2&lt;=E9),A9,IF(AND(A2&gt;=D10,A2&lt;=E10),A10,IF(AND(A2&gt;=D11,A2&lt;=E11),A11,"bigger")))))))</f>
        <v>0-4 (1.25 engrave)</v>
      </c>
      <c r="C2" s="2"/>
      <c r="D2" s="2"/>
      <c r="E2" s="2"/>
      <c r="F2" s="3"/>
      <c r="G2" s="3"/>
      <c r="H2" s="1"/>
      <c r="I2" s="1"/>
      <c r="J2" s="1"/>
      <c r="K2" s="1"/>
      <c r="L2" s="1"/>
    </row>
    <row r="3" spans="1:12" ht="15.75" customHeight="1" x14ac:dyDescent="0.25">
      <c r="A3" s="1" t="s">
        <v>84</v>
      </c>
      <c r="B3" s="2" t="s">
        <v>85</v>
      </c>
      <c r="C3" s="2"/>
      <c r="D3" s="2"/>
      <c r="E3" s="2"/>
      <c r="F3" s="3"/>
      <c r="G3" s="3"/>
      <c r="H3" s="1"/>
      <c r="I3" s="1"/>
      <c r="J3" s="1"/>
      <c r="K3" s="1"/>
      <c r="L3" s="1"/>
    </row>
    <row r="4" spans="1:12" ht="15.75" customHeight="1" x14ac:dyDescent="0.25">
      <c r="A4" s="1"/>
      <c r="B4" s="2"/>
      <c r="C4" s="2"/>
      <c r="D4" s="2"/>
      <c r="E4" s="2"/>
      <c r="F4" s="3"/>
      <c r="G4" s="3"/>
      <c r="H4" s="1"/>
      <c r="I4" s="1"/>
      <c r="J4" s="1"/>
      <c r="K4" s="1"/>
      <c r="L4" s="1"/>
    </row>
    <row r="5" spans="1:12" ht="15.75" customHeight="1" x14ac:dyDescent="0.25">
      <c r="A5" s="1" t="s">
        <v>86</v>
      </c>
      <c r="B5" s="4" t="s">
        <v>87</v>
      </c>
      <c r="C5" s="4" t="s">
        <v>88</v>
      </c>
      <c r="D5" s="4" t="s">
        <v>89</v>
      </c>
      <c r="E5" s="4" t="s">
        <v>90</v>
      </c>
      <c r="F5" s="5" t="s">
        <v>2</v>
      </c>
      <c r="G5" s="5" t="s">
        <v>3</v>
      </c>
      <c r="H5" s="1"/>
      <c r="I5" s="1"/>
      <c r="J5" s="1"/>
      <c r="K5" s="1"/>
      <c r="L5" s="1"/>
    </row>
    <row r="6" spans="1:12" ht="15.75" customHeight="1" x14ac:dyDescent="0.25">
      <c r="A6" s="6" t="s">
        <v>91</v>
      </c>
      <c r="B6" s="7">
        <v>0.42299999999999999</v>
      </c>
      <c r="C6" s="7">
        <v>1.115</v>
      </c>
      <c r="D6" s="8">
        <v>0.5</v>
      </c>
      <c r="E6" s="8">
        <v>0.745</v>
      </c>
      <c r="F6" s="9">
        <f t="shared" ref="F6:F20" si="0">(D6-B6)/2</f>
        <v>3.8500000000000006E-2</v>
      </c>
      <c r="G6" s="9">
        <f t="shared" ref="G6:G20" si="1">(C6-E6)/2</f>
        <v>0.185</v>
      </c>
      <c r="H6" s="10"/>
      <c r="I6" s="10"/>
      <c r="J6" s="10"/>
      <c r="K6" s="10"/>
      <c r="L6" s="10"/>
    </row>
    <row r="7" spans="1:12" ht="15.75" customHeight="1" x14ac:dyDescent="0.25">
      <c r="A7" s="6" t="s">
        <v>92</v>
      </c>
      <c r="B7" s="7">
        <v>0.69</v>
      </c>
      <c r="C7" s="7">
        <v>1.2809999999999999</v>
      </c>
      <c r="D7" s="8">
        <f t="shared" ref="D7:E7" si="2">D6+0.25</f>
        <v>0.75</v>
      </c>
      <c r="E7" s="8">
        <f t="shared" si="2"/>
        <v>0.995</v>
      </c>
      <c r="F7" s="9">
        <f t="shared" si="0"/>
        <v>3.0000000000000027E-2</v>
      </c>
      <c r="G7" s="9">
        <f t="shared" si="1"/>
        <v>0.14299999999999996</v>
      </c>
      <c r="H7" s="10"/>
      <c r="I7" s="10"/>
      <c r="J7" s="10"/>
      <c r="K7" s="10"/>
      <c r="L7" s="10"/>
    </row>
    <row r="8" spans="1:12" ht="15.75" customHeight="1" x14ac:dyDescent="0.25">
      <c r="A8" s="6" t="s">
        <v>93</v>
      </c>
      <c r="B8" s="7">
        <v>0.92100000000000004</v>
      </c>
      <c r="C8" s="7">
        <v>1.597</v>
      </c>
      <c r="D8" s="8">
        <f t="shared" ref="D8:E8" si="3">D7+0.25</f>
        <v>1</v>
      </c>
      <c r="E8" s="8">
        <f t="shared" si="3"/>
        <v>1.2450000000000001</v>
      </c>
      <c r="F8" s="9">
        <f t="shared" si="0"/>
        <v>3.949999999999998E-2</v>
      </c>
      <c r="G8" s="9">
        <f t="shared" si="1"/>
        <v>0.17599999999999993</v>
      </c>
      <c r="H8" s="10"/>
      <c r="I8" s="10"/>
      <c r="J8" s="10"/>
      <c r="K8" s="10"/>
      <c r="L8" s="10"/>
    </row>
    <row r="9" spans="1:12" ht="15.75" customHeight="1" x14ac:dyDescent="0.25">
      <c r="A9" s="6" t="s">
        <v>94</v>
      </c>
      <c r="B9" s="7">
        <v>1.1910000000000001</v>
      </c>
      <c r="C9" s="7">
        <v>1.7430000000000001</v>
      </c>
      <c r="D9" s="8">
        <f t="shared" ref="D9:E9" si="4">D8+0.25</f>
        <v>1.25</v>
      </c>
      <c r="E9" s="8">
        <f t="shared" si="4"/>
        <v>1.4950000000000001</v>
      </c>
      <c r="F9" s="9">
        <f t="shared" si="0"/>
        <v>2.9499999999999971E-2</v>
      </c>
      <c r="G9" s="9">
        <f t="shared" si="1"/>
        <v>0.124</v>
      </c>
      <c r="H9" s="10"/>
      <c r="I9" s="10"/>
      <c r="J9" s="10"/>
      <c r="K9" s="10"/>
      <c r="L9" s="10"/>
    </row>
    <row r="10" spans="1:12" ht="15.75" customHeight="1" x14ac:dyDescent="0.25">
      <c r="A10" s="6" t="s">
        <v>95</v>
      </c>
      <c r="B10" s="7">
        <v>1.423</v>
      </c>
      <c r="C10" s="7">
        <v>2.0750000000000002</v>
      </c>
      <c r="D10" s="8">
        <f t="shared" ref="D10:E10" si="5">D9+0.25</f>
        <v>1.5</v>
      </c>
      <c r="E10" s="8">
        <f t="shared" si="5"/>
        <v>1.7450000000000001</v>
      </c>
      <c r="F10" s="9">
        <f t="shared" si="0"/>
        <v>3.8499999999999979E-2</v>
      </c>
      <c r="G10" s="9">
        <f t="shared" si="1"/>
        <v>0.16500000000000004</v>
      </c>
      <c r="H10" s="10"/>
      <c r="I10" s="10"/>
      <c r="J10" s="10"/>
      <c r="K10" s="10"/>
      <c r="L10" s="10"/>
    </row>
    <row r="11" spans="1:12" ht="15.75" customHeight="1" x14ac:dyDescent="0.25">
      <c r="A11" s="6" t="s">
        <v>96</v>
      </c>
      <c r="B11" s="7">
        <v>1.6839999999999999</v>
      </c>
      <c r="C11" s="7">
        <v>2.2639999999999998</v>
      </c>
      <c r="D11" s="8">
        <f t="shared" ref="D11:E11" si="6">D10+0.25</f>
        <v>1.75</v>
      </c>
      <c r="E11" s="8">
        <f t="shared" si="6"/>
        <v>1.9950000000000001</v>
      </c>
      <c r="F11" s="9">
        <f t="shared" si="0"/>
        <v>3.3000000000000029E-2</v>
      </c>
      <c r="G11" s="9">
        <f t="shared" si="1"/>
        <v>0.13449999999999984</v>
      </c>
      <c r="H11" s="10"/>
      <c r="I11" s="10"/>
      <c r="J11" s="10"/>
      <c r="K11" s="10"/>
      <c r="L11" s="10"/>
    </row>
    <row r="12" spans="1:12" ht="15.75" customHeight="1" x14ac:dyDescent="0.25">
      <c r="A12" s="6" t="s">
        <v>97</v>
      </c>
      <c r="B12" s="7"/>
      <c r="C12" s="7"/>
      <c r="D12" s="8">
        <f t="shared" ref="D12:E12" si="7">D11+0.25</f>
        <v>2</v>
      </c>
      <c r="E12" s="8">
        <f t="shared" si="7"/>
        <v>2.2450000000000001</v>
      </c>
      <c r="F12" s="9">
        <f t="shared" si="0"/>
        <v>1</v>
      </c>
      <c r="G12" s="9">
        <f t="shared" si="1"/>
        <v>-1.1225000000000001</v>
      </c>
      <c r="H12" s="10"/>
      <c r="I12" s="10"/>
      <c r="J12" s="10"/>
      <c r="K12" s="10"/>
      <c r="L12" s="10"/>
    </row>
    <row r="13" spans="1:12" ht="15.75" customHeight="1" x14ac:dyDescent="0.25">
      <c r="A13" s="6" t="s">
        <v>98</v>
      </c>
      <c r="B13" s="7"/>
      <c r="C13" s="7"/>
      <c r="D13" s="8">
        <f t="shared" ref="D13:E13" si="8">D12+0.25</f>
        <v>2.25</v>
      </c>
      <c r="E13" s="8">
        <f t="shared" si="8"/>
        <v>2.4950000000000001</v>
      </c>
      <c r="F13" s="9">
        <f t="shared" si="0"/>
        <v>1.125</v>
      </c>
      <c r="G13" s="9">
        <f t="shared" si="1"/>
        <v>-1.2475000000000001</v>
      </c>
      <c r="H13" s="10"/>
      <c r="I13" s="10"/>
      <c r="J13" s="10"/>
      <c r="K13" s="10"/>
      <c r="L13" s="10"/>
    </row>
    <row r="14" spans="1:12" ht="15.75" customHeight="1" x14ac:dyDescent="0.25">
      <c r="A14" s="6" t="s">
        <v>99</v>
      </c>
      <c r="B14" s="7"/>
      <c r="C14" s="7"/>
      <c r="D14" s="8">
        <f t="shared" ref="D14:E14" si="9">D13+0.25</f>
        <v>2.5</v>
      </c>
      <c r="E14" s="8">
        <f t="shared" si="9"/>
        <v>2.7450000000000001</v>
      </c>
      <c r="F14" s="9">
        <f t="shared" si="0"/>
        <v>1.25</v>
      </c>
      <c r="G14" s="9">
        <f t="shared" si="1"/>
        <v>-1.3725000000000001</v>
      </c>
      <c r="H14" s="10"/>
      <c r="I14" s="10"/>
      <c r="J14" s="10"/>
      <c r="K14" s="10"/>
      <c r="L14" s="10"/>
    </row>
    <row r="15" spans="1:12" ht="15.75" customHeight="1" x14ac:dyDescent="0.25">
      <c r="A15" s="6" t="s">
        <v>100</v>
      </c>
      <c r="B15" s="7"/>
      <c r="C15" s="7"/>
      <c r="D15" s="8">
        <f t="shared" ref="D15:E15" si="10">D14+0.25</f>
        <v>2.75</v>
      </c>
      <c r="E15" s="8">
        <f t="shared" si="10"/>
        <v>2.9950000000000001</v>
      </c>
      <c r="F15" s="9">
        <f t="shared" si="0"/>
        <v>1.375</v>
      </c>
      <c r="G15" s="9">
        <f t="shared" si="1"/>
        <v>-1.4975000000000001</v>
      </c>
      <c r="H15" s="10"/>
      <c r="I15" s="10"/>
      <c r="J15" s="10"/>
      <c r="K15" s="10"/>
      <c r="L15" s="10"/>
    </row>
    <row r="16" spans="1:12" ht="15.75" customHeight="1" x14ac:dyDescent="0.25">
      <c r="A16" s="6" t="s">
        <v>101</v>
      </c>
      <c r="B16" s="7"/>
      <c r="C16" s="7"/>
      <c r="D16" s="8">
        <f t="shared" ref="D16:E16" si="11">D15+0.25</f>
        <v>3</v>
      </c>
      <c r="E16" s="8">
        <f t="shared" si="11"/>
        <v>3.2450000000000001</v>
      </c>
      <c r="F16" s="9">
        <f t="shared" si="0"/>
        <v>1.5</v>
      </c>
      <c r="G16" s="9">
        <f t="shared" si="1"/>
        <v>-1.6225000000000001</v>
      </c>
      <c r="H16" s="12"/>
      <c r="I16" s="12"/>
      <c r="J16" s="12"/>
      <c r="K16" s="12"/>
      <c r="L16" s="12"/>
    </row>
    <row r="17" spans="1:12" ht="15.75" customHeight="1" x14ac:dyDescent="0.25">
      <c r="A17" s="6" t="s">
        <v>102</v>
      </c>
      <c r="B17" s="7">
        <v>3.1840000000000002</v>
      </c>
      <c r="C17" s="7">
        <v>3.74</v>
      </c>
      <c r="D17" s="8">
        <f t="shared" ref="D17:E17" si="12">D16+0.25</f>
        <v>3.25</v>
      </c>
      <c r="E17" s="8">
        <f t="shared" si="12"/>
        <v>3.4950000000000001</v>
      </c>
      <c r="F17" s="9">
        <f t="shared" si="0"/>
        <v>3.2999999999999918E-2</v>
      </c>
      <c r="G17" s="9">
        <f t="shared" si="1"/>
        <v>0.12250000000000005</v>
      </c>
      <c r="H17" s="12"/>
      <c r="I17" s="12"/>
      <c r="J17" s="12"/>
      <c r="K17" s="12"/>
      <c r="L17" s="12"/>
    </row>
    <row r="18" spans="1:12" ht="15.75" customHeight="1" x14ac:dyDescent="0.25">
      <c r="A18" s="6" t="s">
        <v>103</v>
      </c>
      <c r="B18" s="7"/>
      <c r="C18" s="7"/>
      <c r="D18" s="8">
        <f t="shared" ref="D18:E18" si="13">D17+0.25</f>
        <v>3.5</v>
      </c>
      <c r="E18" s="8">
        <f t="shared" si="13"/>
        <v>3.7450000000000001</v>
      </c>
      <c r="F18" s="9">
        <f t="shared" si="0"/>
        <v>1.75</v>
      </c>
      <c r="G18" s="9">
        <f t="shared" si="1"/>
        <v>-1.8725000000000001</v>
      </c>
      <c r="H18" s="10"/>
      <c r="I18" s="10"/>
      <c r="J18" s="10"/>
      <c r="K18" s="10"/>
      <c r="L18" s="10"/>
    </row>
    <row r="19" spans="1:12" ht="15.75" customHeight="1" x14ac:dyDescent="0.25">
      <c r="A19" s="6" t="s">
        <v>104</v>
      </c>
      <c r="B19" s="7"/>
      <c r="C19" s="7"/>
      <c r="D19" s="8">
        <f t="shared" ref="D19:E19" si="14">D18+0.25</f>
        <v>3.75</v>
      </c>
      <c r="E19" s="8">
        <f t="shared" si="14"/>
        <v>3.9950000000000001</v>
      </c>
      <c r="F19" s="9">
        <f t="shared" si="0"/>
        <v>1.875</v>
      </c>
      <c r="G19" s="9">
        <f t="shared" si="1"/>
        <v>-1.9975000000000001</v>
      </c>
      <c r="H19" s="10"/>
      <c r="I19" s="10"/>
      <c r="J19" s="10"/>
      <c r="K19" s="10"/>
      <c r="L19" s="10"/>
    </row>
    <row r="20" spans="1:12" ht="15.75" customHeight="1" x14ac:dyDescent="0.25">
      <c r="A20" s="6" t="s">
        <v>105</v>
      </c>
      <c r="B20" s="7">
        <v>3.927</v>
      </c>
      <c r="C20" s="7">
        <v>4.53</v>
      </c>
      <c r="D20" s="8">
        <f t="shared" ref="D20:E20" si="15">D19+0.25</f>
        <v>4</v>
      </c>
      <c r="E20" s="8">
        <f t="shared" si="15"/>
        <v>4.2450000000000001</v>
      </c>
      <c r="F20" s="9">
        <f t="shared" si="0"/>
        <v>3.6499999999999977E-2</v>
      </c>
      <c r="G20" s="9">
        <f t="shared" si="1"/>
        <v>0.14250000000000007</v>
      </c>
      <c r="H20" s="10"/>
      <c r="I20" s="10"/>
      <c r="J20" s="10"/>
      <c r="K20" s="10"/>
      <c r="L20" s="10"/>
    </row>
    <row r="21" spans="1:12" ht="15.75" customHeight="1" x14ac:dyDescent="0.25">
      <c r="A21" s="15"/>
      <c r="B21" s="17"/>
      <c r="C21" s="17"/>
      <c r="D21" s="17"/>
      <c r="E21" s="17"/>
      <c r="F21" s="13"/>
      <c r="G21" s="13"/>
      <c r="H21" s="10"/>
      <c r="I21" s="10"/>
      <c r="J21" s="10"/>
      <c r="K21" s="10"/>
      <c r="L21" s="10"/>
    </row>
    <row r="22" spans="1:12" ht="15" x14ac:dyDescent="0.25">
      <c r="A22" s="112" t="s">
        <v>150</v>
      </c>
      <c r="F22" s="13"/>
      <c r="G22" s="13"/>
      <c r="H22" s="10"/>
      <c r="I22" s="42" t="s">
        <v>136</v>
      </c>
      <c r="J22" s="10"/>
      <c r="K22" s="10"/>
      <c r="L22" s="10"/>
    </row>
    <row r="23" spans="1:12" ht="12.75" x14ac:dyDescent="0.2">
      <c r="F23" s="13"/>
      <c r="G23" s="13"/>
      <c r="H23" s="10"/>
      <c r="I23" s="10"/>
      <c r="J23" s="10"/>
      <c r="K23" s="10"/>
      <c r="L23" s="10"/>
    </row>
    <row r="24" spans="1:12" ht="12.75" x14ac:dyDescent="0.2">
      <c r="A24" s="55" t="s">
        <v>55</v>
      </c>
      <c r="E24" s="39" t="s">
        <v>56</v>
      </c>
      <c r="F24" s="40" t="s">
        <v>57</v>
      </c>
      <c r="G24" s="56"/>
      <c r="H24" s="10"/>
      <c r="I24" s="55" t="s">
        <v>55</v>
      </c>
    </row>
    <row r="25" spans="1:12" ht="12.75" x14ac:dyDescent="0.2">
      <c r="A25" s="41" t="s">
        <v>63</v>
      </c>
      <c r="B25" s="47">
        <v>2.92</v>
      </c>
      <c r="E25" s="43" t="s">
        <v>61</v>
      </c>
      <c r="F25" s="44" t="s">
        <v>62</v>
      </c>
      <c r="G25" s="57"/>
      <c r="H25" s="10"/>
      <c r="I25" s="42" t="s">
        <v>137</v>
      </c>
      <c r="J25" s="47">
        <v>6.4370000000000003</v>
      </c>
    </row>
    <row r="26" spans="1:12" ht="12.75" x14ac:dyDescent="0.2">
      <c r="A26" s="10"/>
      <c r="B26" s="10"/>
      <c r="C26" s="10"/>
      <c r="D26" s="10"/>
      <c r="E26" s="10"/>
      <c r="F26" s="58"/>
      <c r="G26" s="45"/>
      <c r="H26" s="10"/>
      <c r="I26" s="37"/>
      <c r="J26" s="10"/>
      <c r="K26" s="10"/>
      <c r="L26" s="10"/>
    </row>
    <row r="27" spans="1:12" ht="25.5" x14ac:dyDescent="0.2">
      <c r="A27" s="10"/>
      <c r="B27" s="49" t="s">
        <v>70</v>
      </c>
      <c r="C27" s="49" t="s">
        <v>71</v>
      </c>
      <c r="D27" s="49" t="s">
        <v>72</v>
      </c>
      <c r="E27" s="10"/>
      <c r="F27" s="10"/>
      <c r="G27" s="10"/>
      <c r="H27" s="10"/>
      <c r="I27" s="37"/>
      <c r="J27" s="110" t="s">
        <v>133</v>
      </c>
      <c r="K27" s="110" t="s">
        <v>134</v>
      </c>
      <c r="L27" s="110" t="s">
        <v>135</v>
      </c>
    </row>
    <row r="28" spans="1:12" ht="12.75" x14ac:dyDescent="0.2">
      <c r="A28" s="41" t="s">
        <v>106</v>
      </c>
      <c r="B28" s="50">
        <v>0</v>
      </c>
      <c r="C28" s="50">
        <v>0</v>
      </c>
      <c r="D28" s="50">
        <v>59.5</v>
      </c>
      <c r="E28" s="10"/>
      <c r="F28" s="10"/>
      <c r="G28" s="10"/>
      <c r="H28" s="10"/>
      <c r="I28" s="42" t="s">
        <v>106</v>
      </c>
      <c r="J28" s="50">
        <v>0</v>
      </c>
      <c r="K28" s="50">
        <v>0</v>
      </c>
      <c r="L28" s="50">
        <v>2.343</v>
      </c>
    </row>
    <row r="29" spans="1:12" ht="12.75" x14ac:dyDescent="0.2">
      <c r="A29" s="10"/>
      <c r="B29" s="10"/>
      <c r="C29" s="10"/>
      <c r="D29" s="10"/>
      <c r="E29" s="10"/>
      <c r="F29" s="10"/>
      <c r="G29" s="10"/>
      <c r="H29" s="10"/>
      <c r="I29" s="37"/>
      <c r="J29" s="10"/>
      <c r="K29" s="10"/>
      <c r="L29" s="10"/>
    </row>
    <row r="30" spans="1:12" ht="25.5" x14ac:dyDescent="0.2">
      <c r="A30" s="10"/>
      <c r="B30" s="111" t="s">
        <v>74</v>
      </c>
      <c r="C30" s="111" t="s">
        <v>75</v>
      </c>
      <c r="D30" s="111" t="s">
        <v>76</v>
      </c>
      <c r="E30" s="10"/>
      <c r="F30" s="10"/>
      <c r="G30" s="10"/>
      <c r="H30" s="10"/>
      <c r="I30" s="37"/>
      <c r="J30" s="111" t="s">
        <v>146</v>
      </c>
      <c r="K30" s="111" t="s">
        <v>147</v>
      </c>
      <c r="L30" s="111" t="s">
        <v>148</v>
      </c>
    </row>
    <row r="31" spans="1:12" ht="12.75" x14ac:dyDescent="0.2">
      <c r="A31" s="35" t="s">
        <v>77</v>
      </c>
      <c r="B31" s="50">
        <v>-110.34</v>
      </c>
      <c r="C31" s="50">
        <v>0</v>
      </c>
      <c r="D31" s="51">
        <v>63.5</v>
      </c>
      <c r="E31" s="10"/>
      <c r="F31" s="10"/>
      <c r="G31" s="10"/>
      <c r="H31" s="10"/>
      <c r="I31" s="108" t="s">
        <v>77</v>
      </c>
      <c r="J31" s="50">
        <v>-4.34</v>
      </c>
      <c r="K31" s="50">
        <v>0</v>
      </c>
      <c r="L31" s="51">
        <v>2.5</v>
      </c>
    </row>
    <row r="32" spans="1:12" ht="12.75" x14ac:dyDescent="0.2">
      <c r="A32" s="35" t="s">
        <v>78</v>
      </c>
      <c r="B32" s="50">
        <v>110.34</v>
      </c>
      <c r="C32" s="50">
        <v>0</v>
      </c>
      <c r="D32" s="51">
        <v>63.5</v>
      </c>
      <c r="E32" s="10"/>
      <c r="F32" s="41"/>
      <c r="G32" s="10"/>
      <c r="H32" s="10"/>
      <c r="I32" s="108" t="s">
        <v>78</v>
      </c>
      <c r="J32" s="50">
        <v>4.34</v>
      </c>
      <c r="K32" s="50">
        <v>0</v>
      </c>
      <c r="L32" s="51">
        <v>2.5</v>
      </c>
    </row>
    <row r="33" spans="1:12" ht="15.75" customHeight="1" x14ac:dyDescent="0.2">
      <c r="I33" s="109"/>
    </row>
    <row r="34" spans="1:12" ht="25.5" x14ac:dyDescent="0.2">
      <c r="B34" s="111" t="s">
        <v>111</v>
      </c>
      <c r="C34" s="111" t="s">
        <v>112</v>
      </c>
      <c r="J34" s="111" t="s">
        <v>144</v>
      </c>
      <c r="K34" s="111" t="s">
        <v>132</v>
      </c>
    </row>
    <row r="35" spans="1:12" ht="12.75" x14ac:dyDescent="0.2">
      <c r="A35" s="48" t="s">
        <v>107</v>
      </c>
      <c r="B35" s="59">
        <f>'PUCK COG - METRIC'!B7</f>
        <v>1.81</v>
      </c>
      <c r="C35" s="59">
        <f>'PUCK COG - METRIC'!C7</f>
        <v>107.95</v>
      </c>
      <c r="D35" s="13"/>
      <c r="E35" s="10"/>
      <c r="G35" s="41"/>
      <c r="H35" s="10"/>
      <c r="I35" s="48" t="s">
        <v>107</v>
      </c>
      <c r="J35" s="100">
        <f>'PUCK COG - IMPERIAL'!B7</f>
        <v>2.2000000000000002</v>
      </c>
      <c r="K35" s="100">
        <f>'PUCK COG - IMPERIAL'!C7</f>
        <v>2</v>
      </c>
      <c r="L35" s="13"/>
    </row>
    <row r="36" spans="1:12" ht="12.75" x14ac:dyDescent="0.2">
      <c r="A36" s="48" t="s">
        <v>108</v>
      </c>
      <c r="B36" s="59">
        <f>'PUCK COG - METRIC'!B8</f>
        <v>1.1100000000000001</v>
      </c>
      <c r="C36" s="59">
        <f>'PUCK COG - METRIC'!C8</f>
        <v>50.8</v>
      </c>
      <c r="D36" s="13"/>
      <c r="E36" s="10"/>
      <c r="G36" s="41"/>
      <c r="H36" s="10"/>
      <c r="I36" s="48" t="s">
        <v>108</v>
      </c>
      <c r="J36" s="100">
        <f>'PUCK COG - IMPERIAL'!B8</f>
        <v>8.82</v>
      </c>
      <c r="K36" s="100">
        <f>'PUCK COG - IMPERIAL'!C8</f>
        <v>2</v>
      </c>
      <c r="L36" s="13"/>
    </row>
    <row r="37" spans="1:12" ht="12.75" x14ac:dyDescent="0.2">
      <c r="A37" s="41"/>
      <c r="B37" s="41"/>
      <c r="C37" s="41"/>
      <c r="D37" s="13"/>
      <c r="E37" s="10"/>
      <c r="G37" s="41"/>
      <c r="H37" s="10"/>
      <c r="I37" s="41"/>
      <c r="J37" s="41"/>
      <c r="K37" s="41"/>
      <c r="L37" s="13"/>
    </row>
    <row r="38" spans="1:12" ht="12.75" x14ac:dyDescent="0.2">
      <c r="A38" s="52" t="s">
        <v>79</v>
      </c>
      <c r="B38" s="41"/>
      <c r="C38" s="41"/>
      <c r="D38" s="41"/>
      <c r="E38" s="10"/>
      <c r="F38" s="13"/>
      <c r="G38" s="13"/>
      <c r="H38" s="10"/>
      <c r="I38" s="52" t="s">
        <v>79</v>
      </c>
      <c r="J38" s="41"/>
      <c r="K38" s="41"/>
      <c r="L38" s="41"/>
    </row>
    <row r="39" spans="1:12" ht="12.75" x14ac:dyDescent="0.2">
      <c r="A39" s="29"/>
      <c r="E39" s="10"/>
      <c r="F39" s="13"/>
      <c r="G39" s="13"/>
      <c r="H39" s="10"/>
      <c r="I39" s="29"/>
    </row>
    <row r="40" spans="1:12" ht="12.75" x14ac:dyDescent="0.2">
      <c r="A40" s="29" t="s">
        <v>80</v>
      </c>
      <c r="E40" s="10"/>
      <c r="F40" s="13"/>
      <c r="G40" s="13"/>
      <c r="H40" s="10"/>
      <c r="I40" s="29" t="s">
        <v>80</v>
      </c>
    </row>
    <row r="41" spans="1:12" ht="25.5" x14ac:dyDescent="0.2">
      <c r="A41" s="35" t="s">
        <v>81</v>
      </c>
      <c r="B41" s="111" t="s">
        <v>70</v>
      </c>
      <c r="C41" s="111" t="s">
        <v>71</v>
      </c>
      <c r="D41" s="111" t="s">
        <v>72</v>
      </c>
      <c r="E41" s="10"/>
      <c r="F41" s="13"/>
      <c r="G41" s="13"/>
      <c r="H41" s="10"/>
      <c r="I41" s="111" t="s">
        <v>145</v>
      </c>
      <c r="J41" s="111" t="s">
        <v>133</v>
      </c>
      <c r="K41" s="111" t="s">
        <v>134</v>
      </c>
      <c r="L41" s="111" t="s">
        <v>135</v>
      </c>
    </row>
    <row r="42" spans="1:12" ht="12.75" x14ac:dyDescent="0.2">
      <c r="A42" s="53">
        <f>B25+B35</f>
        <v>4.7300000000000004</v>
      </c>
      <c r="B42" s="53">
        <f>(B25*B28+(B35*(B31-(C35/2)))/(B25+B35))</f>
        <v>-62.877410147991533</v>
      </c>
      <c r="C42" s="53">
        <v>0</v>
      </c>
      <c r="D42" s="53">
        <f>((B25*D28+B35*D31)/((B25+B35)))</f>
        <v>61.030655391120504</v>
      </c>
      <c r="E42" s="10"/>
      <c r="F42" s="13"/>
      <c r="G42" s="13"/>
      <c r="H42" s="10"/>
      <c r="I42" s="53">
        <f>J25+J35</f>
        <v>8.6370000000000005</v>
      </c>
      <c r="J42" s="53">
        <f>(J25*J28+(J35*(J31-(K35/2)))/(J25+J35))</f>
        <v>-1.3601945119833276</v>
      </c>
      <c r="K42" s="53">
        <v>0</v>
      </c>
      <c r="L42" s="53">
        <f>((J25*L28+J35*L31)/((J25+J35)))</f>
        <v>2.3829907375246031</v>
      </c>
    </row>
    <row r="43" spans="1:12" ht="12.75" x14ac:dyDescent="0.2">
      <c r="F43" s="13"/>
      <c r="G43" s="13"/>
      <c r="H43" s="10"/>
    </row>
    <row r="44" spans="1:12" ht="12.75" x14ac:dyDescent="0.2">
      <c r="A44" s="29" t="s">
        <v>109</v>
      </c>
      <c r="F44" s="13"/>
      <c r="G44" s="13"/>
      <c r="H44" s="10"/>
      <c r="I44" s="29" t="s">
        <v>82</v>
      </c>
    </row>
    <row r="45" spans="1:12" ht="25.5" x14ac:dyDescent="0.2">
      <c r="A45" s="35" t="s">
        <v>81</v>
      </c>
      <c r="B45" s="111" t="s">
        <v>70</v>
      </c>
      <c r="C45" s="111" t="s">
        <v>71</v>
      </c>
      <c r="D45" s="111" t="s">
        <v>72</v>
      </c>
      <c r="F45" s="13"/>
      <c r="G45" s="13"/>
      <c r="H45" s="10"/>
      <c r="I45" s="111" t="s">
        <v>145</v>
      </c>
      <c r="J45" s="111" t="s">
        <v>133</v>
      </c>
      <c r="K45" s="111" t="s">
        <v>134</v>
      </c>
      <c r="L45" s="111" t="s">
        <v>135</v>
      </c>
    </row>
    <row r="46" spans="1:12" ht="12.75" x14ac:dyDescent="0.2">
      <c r="A46" s="53">
        <f>B25+B35+B36</f>
        <v>5.8400000000000007</v>
      </c>
      <c r="B46" s="53">
        <f>(B25*B28+(B35*(B31-(C35/2))+B36*(B32+(C36/2))))/(B25+B35+B36)</f>
        <v>-25.126498287671222</v>
      </c>
      <c r="C46" s="53">
        <v>0</v>
      </c>
      <c r="D46" s="53">
        <f>((B25*D28+B35*D31+B36*D32)/((B25+B35+B36)))</f>
        <v>61.499999999999993</v>
      </c>
      <c r="F46" s="13"/>
      <c r="G46" s="13"/>
      <c r="H46" s="10"/>
      <c r="I46" s="53">
        <f>J25+J35+J36</f>
        <v>17.457000000000001</v>
      </c>
      <c r="J46" s="53">
        <f>(J25*J28+(J35*(J31-(K35/2))+J36*(J32+(K36/2))))/(J25+J35+J36)</f>
        <v>2.0250214813541842</v>
      </c>
      <c r="K46" s="53">
        <v>0</v>
      </c>
      <c r="L46" s="53">
        <f>((J25*L28+J35*L31+J36*L32)/((J25+J35+J36)))</f>
        <v>2.442108667010368</v>
      </c>
    </row>
    <row r="47" spans="1:12" ht="12.75" x14ac:dyDescent="0.2">
      <c r="F47" s="13"/>
      <c r="G47" s="13"/>
      <c r="H47" s="10"/>
    </row>
    <row r="48" spans="1:12" ht="12.75" x14ac:dyDescent="0.2">
      <c r="A48" s="29" t="s">
        <v>110</v>
      </c>
      <c r="F48" s="13"/>
      <c r="G48" s="13"/>
      <c r="H48" s="10"/>
      <c r="I48" s="29" t="s">
        <v>83</v>
      </c>
    </row>
    <row r="49" spans="1:12" ht="25.5" x14ac:dyDescent="0.2">
      <c r="A49" s="35" t="s">
        <v>81</v>
      </c>
      <c r="B49" s="111" t="s">
        <v>70</v>
      </c>
      <c r="C49" s="111" t="s">
        <v>71</v>
      </c>
      <c r="D49" s="111" t="s">
        <v>72</v>
      </c>
      <c r="F49" s="13"/>
      <c r="G49" s="13"/>
      <c r="H49" s="10"/>
      <c r="I49" s="111" t="s">
        <v>145</v>
      </c>
      <c r="J49" s="111" t="s">
        <v>133</v>
      </c>
      <c r="K49" s="111" t="s">
        <v>134</v>
      </c>
      <c r="L49" s="111" t="s">
        <v>135</v>
      </c>
    </row>
    <row r="50" spans="1:12" ht="12.75" x14ac:dyDescent="0.2">
      <c r="A50" s="53">
        <f>B25+B36</f>
        <v>4.03</v>
      </c>
      <c r="B50" s="53">
        <f>(B25*B28+(B36*(B32+(C36/2))))/(B25+B36)</f>
        <v>37.387444168734497</v>
      </c>
      <c r="C50" s="53">
        <v>0</v>
      </c>
      <c r="D50" s="53">
        <f>((B25*D28+B36*D32)/((B25+B36)))</f>
        <v>60.601736972704714</v>
      </c>
      <c r="F50" s="13"/>
      <c r="G50" s="13"/>
      <c r="H50" s="10"/>
      <c r="I50" s="53">
        <f>J25+J36</f>
        <v>15.257000000000001</v>
      </c>
      <c r="J50" s="53">
        <f>(J25*J28+(J36*(J32+(K36/2))))/(J25+J36)</f>
        <v>3.0870289047650252</v>
      </c>
      <c r="K50" s="53">
        <v>0</v>
      </c>
      <c r="L50" s="53">
        <f>((J25*L28+J36*L32)/((J25+J36)))</f>
        <v>2.4337609621812937</v>
      </c>
    </row>
    <row r="51" spans="1:12" ht="12.75" x14ac:dyDescent="0.2">
      <c r="F51" s="13"/>
      <c r="G51" s="13"/>
      <c r="H51" s="10"/>
      <c r="I51" s="10"/>
      <c r="J51" s="10"/>
      <c r="K51" s="10"/>
      <c r="L51" s="10"/>
    </row>
    <row r="52" spans="1:12" ht="12.75" x14ac:dyDescent="0.2">
      <c r="F52" s="13"/>
      <c r="G52" s="13"/>
      <c r="H52" s="10"/>
      <c r="I52" s="10"/>
      <c r="J52" s="10"/>
      <c r="K52" s="10"/>
      <c r="L52" s="10"/>
    </row>
    <row r="53" spans="1:12" ht="12.75" x14ac:dyDescent="0.2">
      <c r="F53" s="13"/>
      <c r="G53" s="13"/>
      <c r="H53" s="10"/>
      <c r="I53" s="10"/>
      <c r="J53" s="10"/>
      <c r="K53" s="10"/>
      <c r="L53" s="10"/>
    </row>
    <row r="54" spans="1:12" ht="12.75" x14ac:dyDescent="0.2">
      <c r="F54" s="13"/>
      <c r="G54" s="13"/>
      <c r="H54" s="10"/>
      <c r="I54" s="10"/>
      <c r="J54" s="10"/>
      <c r="K54" s="10"/>
      <c r="L54" s="10"/>
    </row>
    <row r="55" spans="1:12" ht="12.75" x14ac:dyDescent="0.2">
      <c r="F55" s="13"/>
      <c r="G55" s="13"/>
      <c r="H55" s="10"/>
      <c r="I55" s="10"/>
      <c r="J55" s="10"/>
      <c r="K55" s="10"/>
      <c r="L55" s="10"/>
    </row>
    <row r="56" spans="1:12" ht="12.75" x14ac:dyDescent="0.2">
      <c r="F56" s="13"/>
      <c r="G56" s="13"/>
      <c r="H56" s="10"/>
      <c r="I56" s="10"/>
      <c r="J56" s="10"/>
      <c r="K56" s="10"/>
      <c r="L56" s="10"/>
    </row>
    <row r="57" spans="1:12" ht="12.75" x14ac:dyDescent="0.2">
      <c r="F57" s="13"/>
      <c r="G57" s="13"/>
      <c r="H57" s="10"/>
      <c r="I57" s="10"/>
      <c r="J57" s="10"/>
      <c r="K57" s="10"/>
      <c r="L57" s="10"/>
    </row>
    <row r="58" spans="1:12" ht="12.75" x14ac:dyDescent="0.2">
      <c r="F58" s="13"/>
      <c r="G58" s="13"/>
      <c r="H58" s="10"/>
      <c r="I58" s="10"/>
      <c r="J58" s="10"/>
      <c r="K58" s="10"/>
      <c r="L58" s="10"/>
    </row>
    <row r="59" spans="1:12" ht="12.75" x14ac:dyDescent="0.2">
      <c r="F59" s="13"/>
      <c r="G59" s="13"/>
      <c r="H59" s="10"/>
      <c r="I59" s="10"/>
      <c r="J59" s="10"/>
      <c r="K59" s="10"/>
      <c r="L59" s="10"/>
    </row>
    <row r="60" spans="1:12" ht="12.75" x14ac:dyDescent="0.2">
      <c r="F60" s="13"/>
      <c r="G60" s="13"/>
      <c r="H60" s="10"/>
      <c r="I60" s="10"/>
      <c r="J60" s="10"/>
      <c r="K60" s="10"/>
      <c r="L60" s="10"/>
    </row>
    <row r="61" spans="1:12" ht="12.75" x14ac:dyDescent="0.2">
      <c r="F61" s="13"/>
      <c r="G61" s="13"/>
      <c r="H61" s="10"/>
      <c r="I61" s="10"/>
      <c r="J61" s="10"/>
      <c r="K61" s="10"/>
      <c r="L61" s="10"/>
    </row>
    <row r="62" spans="1:12" ht="12.75" x14ac:dyDescent="0.2">
      <c r="F62" s="13"/>
      <c r="G62" s="13"/>
      <c r="H62" s="10"/>
      <c r="I62" s="10"/>
      <c r="J62" s="10"/>
      <c r="K62" s="10"/>
      <c r="L62" s="10"/>
    </row>
    <row r="63" spans="1:12" ht="12.75" x14ac:dyDescent="0.2">
      <c r="F63" s="13"/>
      <c r="G63" s="13"/>
      <c r="H63" s="10"/>
      <c r="I63" s="10"/>
      <c r="J63" s="10"/>
      <c r="K63" s="10"/>
      <c r="L63" s="10"/>
    </row>
    <row r="64" spans="1:12" ht="12.75" x14ac:dyDescent="0.2">
      <c r="F64" s="13"/>
      <c r="G64" s="13"/>
      <c r="H64" s="10"/>
      <c r="I64" s="10"/>
      <c r="J64" s="10"/>
      <c r="K64" s="10"/>
      <c r="L64" s="10"/>
    </row>
    <row r="65" spans="6:12" ht="12.75" x14ac:dyDescent="0.2">
      <c r="F65" s="13"/>
      <c r="G65" s="13"/>
      <c r="H65" s="10"/>
      <c r="I65" s="10"/>
      <c r="J65" s="10"/>
      <c r="K65" s="10"/>
      <c r="L65" s="10"/>
    </row>
    <row r="66" spans="6:12" ht="12.75" x14ac:dyDescent="0.2">
      <c r="F66" s="13"/>
      <c r="G66" s="13"/>
      <c r="H66" s="10"/>
      <c r="I66" s="10"/>
      <c r="J66" s="10"/>
      <c r="K66" s="10"/>
      <c r="L66" s="10"/>
    </row>
    <row r="67" spans="6:12" ht="12.75" x14ac:dyDescent="0.2">
      <c r="F67" s="13"/>
      <c r="G67" s="13"/>
      <c r="H67" s="10"/>
      <c r="I67" s="10"/>
      <c r="J67" s="10"/>
      <c r="K67" s="10"/>
      <c r="L67" s="10"/>
    </row>
    <row r="68" spans="6:12" ht="12.75" x14ac:dyDescent="0.2">
      <c r="F68" s="13"/>
      <c r="G68" s="13"/>
      <c r="H68" s="10"/>
      <c r="I68" s="10"/>
      <c r="J68" s="10"/>
      <c r="K68" s="10"/>
      <c r="L68" s="10"/>
    </row>
    <row r="69" spans="6:12" ht="12.75" x14ac:dyDescent="0.2">
      <c r="F69" s="13"/>
      <c r="G69" s="13"/>
      <c r="H69" s="10"/>
      <c r="I69" s="10"/>
      <c r="J69" s="10"/>
      <c r="K69" s="10"/>
      <c r="L69" s="10"/>
    </row>
    <row r="70" spans="6:12" ht="12.75" x14ac:dyDescent="0.2">
      <c r="F70" s="13"/>
      <c r="G70" s="13"/>
      <c r="H70" s="10"/>
      <c r="I70" s="10"/>
      <c r="J70" s="10"/>
      <c r="K70" s="10"/>
      <c r="L70" s="10"/>
    </row>
    <row r="71" spans="6:12" ht="12.75" x14ac:dyDescent="0.2">
      <c r="F71" s="13"/>
      <c r="G71" s="13"/>
      <c r="H71" s="10"/>
      <c r="I71" s="10"/>
      <c r="J71" s="10"/>
      <c r="K71" s="10"/>
      <c r="L71" s="10"/>
    </row>
    <row r="72" spans="6:12" ht="12.75" x14ac:dyDescent="0.2">
      <c r="F72" s="13"/>
      <c r="G72" s="13"/>
      <c r="H72" s="10"/>
      <c r="I72" s="10"/>
      <c r="J72" s="10"/>
      <c r="K72" s="10"/>
      <c r="L72" s="10"/>
    </row>
    <row r="73" spans="6:12" ht="12.75" x14ac:dyDescent="0.2">
      <c r="F73" s="13"/>
      <c r="G73" s="13"/>
      <c r="H73" s="10"/>
      <c r="I73" s="10"/>
      <c r="J73" s="10"/>
      <c r="K73" s="10"/>
      <c r="L73" s="10"/>
    </row>
    <row r="74" spans="6:12" ht="12.75" x14ac:dyDescent="0.2">
      <c r="F74" s="13"/>
      <c r="G74" s="13"/>
      <c r="H74" s="10"/>
      <c r="I74" s="10"/>
      <c r="J74" s="10"/>
      <c r="K74" s="10"/>
      <c r="L74" s="10"/>
    </row>
    <row r="75" spans="6:12" ht="12.75" x14ac:dyDescent="0.2">
      <c r="F75" s="13"/>
      <c r="G75" s="13"/>
      <c r="H75" s="10"/>
      <c r="I75" s="10"/>
      <c r="J75" s="10"/>
      <c r="K75" s="10"/>
      <c r="L75" s="10"/>
    </row>
    <row r="76" spans="6:12" ht="12.75" x14ac:dyDescent="0.2">
      <c r="F76" s="13"/>
      <c r="G76" s="13"/>
      <c r="H76" s="10"/>
      <c r="I76" s="10"/>
      <c r="J76" s="10"/>
      <c r="K76" s="10"/>
      <c r="L76" s="10"/>
    </row>
    <row r="77" spans="6:12" ht="12.75" x14ac:dyDescent="0.2">
      <c r="F77" s="13"/>
      <c r="G77" s="13"/>
      <c r="H77" s="10"/>
      <c r="I77" s="10"/>
      <c r="J77" s="10"/>
      <c r="K77" s="10"/>
      <c r="L77" s="10"/>
    </row>
    <row r="78" spans="6:12" ht="12.75" x14ac:dyDescent="0.2">
      <c r="F78" s="13"/>
      <c r="G78" s="13"/>
      <c r="H78" s="10"/>
      <c r="I78" s="10"/>
      <c r="J78" s="10"/>
      <c r="K78" s="10"/>
      <c r="L78" s="10"/>
    </row>
    <row r="79" spans="6:12" ht="12.75" x14ac:dyDescent="0.2">
      <c r="F79" s="13"/>
      <c r="G79" s="13"/>
      <c r="H79" s="10"/>
      <c r="I79" s="10"/>
      <c r="J79" s="10"/>
      <c r="K79" s="10"/>
      <c r="L79" s="10"/>
    </row>
    <row r="80" spans="6:12" ht="12.75" x14ac:dyDescent="0.2">
      <c r="F80" s="13"/>
      <c r="G80" s="13"/>
      <c r="H80" s="10"/>
      <c r="I80" s="10"/>
      <c r="J80" s="10"/>
      <c r="K80" s="10"/>
      <c r="L80" s="10"/>
    </row>
    <row r="81" spans="6:12" ht="12.75" x14ac:dyDescent="0.2">
      <c r="F81" s="13"/>
      <c r="G81" s="13"/>
      <c r="H81" s="10"/>
      <c r="I81" s="10"/>
      <c r="J81" s="10"/>
      <c r="K81" s="10"/>
      <c r="L81" s="10"/>
    </row>
    <row r="82" spans="6:12" ht="12.75" x14ac:dyDescent="0.2">
      <c r="F82" s="13"/>
      <c r="G82" s="13"/>
      <c r="H82" s="10"/>
      <c r="I82" s="10"/>
      <c r="J82" s="10"/>
      <c r="K82" s="10"/>
      <c r="L82" s="10"/>
    </row>
    <row r="83" spans="6:12" ht="12.75" x14ac:dyDescent="0.2">
      <c r="F83" s="13"/>
      <c r="G83" s="13"/>
      <c r="H83" s="10"/>
      <c r="I83" s="10"/>
      <c r="J83" s="10"/>
      <c r="K83" s="10"/>
      <c r="L83" s="10"/>
    </row>
    <row r="84" spans="6:12" ht="12.75" x14ac:dyDescent="0.2">
      <c r="F84" s="13"/>
      <c r="G84" s="13"/>
      <c r="H84" s="10"/>
      <c r="I84" s="10"/>
      <c r="J84" s="10"/>
      <c r="K84" s="10"/>
      <c r="L84" s="10"/>
    </row>
    <row r="85" spans="6:12" ht="12.75" x14ac:dyDescent="0.2">
      <c r="F85" s="13"/>
      <c r="G85" s="13"/>
      <c r="H85" s="10"/>
      <c r="I85" s="10"/>
      <c r="J85" s="10"/>
      <c r="K85" s="10"/>
      <c r="L85" s="10"/>
    </row>
    <row r="86" spans="6:12" ht="12.75" x14ac:dyDescent="0.2">
      <c r="F86" s="13"/>
      <c r="G86" s="13"/>
      <c r="H86" s="10"/>
      <c r="I86" s="10"/>
      <c r="J86" s="10"/>
      <c r="K86" s="10"/>
      <c r="L86" s="10"/>
    </row>
    <row r="87" spans="6:12" ht="12.75" x14ac:dyDescent="0.2">
      <c r="F87" s="13"/>
      <c r="G87" s="13"/>
      <c r="H87" s="10"/>
      <c r="I87" s="10"/>
      <c r="J87" s="10"/>
      <c r="K87" s="10"/>
      <c r="L87" s="10"/>
    </row>
    <row r="88" spans="6:12" ht="12.75" x14ac:dyDescent="0.2">
      <c r="F88" s="13"/>
      <c r="G88" s="13"/>
      <c r="H88" s="10"/>
      <c r="I88" s="10"/>
      <c r="J88" s="10"/>
      <c r="K88" s="10"/>
      <c r="L88" s="10"/>
    </row>
    <row r="89" spans="6:12" ht="12.75" x14ac:dyDescent="0.2">
      <c r="F89" s="13"/>
      <c r="G89" s="13"/>
      <c r="H89" s="10"/>
      <c r="I89" s="10"/>
      <c r="J89" s="10"/>
      <c r="K89" s="10"/>
      <c r="L89" s="10"/>
    </row>
    <row r="90" spans="6:12" ht="12.75" x14ac:dyDescent="0.2">
      <c r="F90" s="13"/>
      <c r="G90" s="13"/>
      <c r="H90" s="10"/>
      <c r="I90" s="10"/>
      <c r="J90" s="10"/>
      <c r="K90" s="10"/>
      <c r="L90" s="10"/>
    </row>
    <row r="91" spans="6:12" ht="12.75" x14ac:dyDescent="0.2">
      <c r="F91" s="13"/>
      <c r="G91" s="13"/>
      <c r="H91" s="10"/>
      <c r="I91" s="10"/>
      <c r="J91" s="10"/>
      <c r="K91" s="10"/>
      <c r="L91" s="10"/>
    </row>
    <row r="92" spans="6:12" ht="12.75" x14ac:dyDescent="0.2">
      <c r="F92" s="13"/>
      <c r="G92" s="13"/>
      <c r="H92" s="10"/>
      <c r="I92" s="10"/>
      <c r="J92" s="10"/>
      <c r="K92" s="10"/>
      <c r="L92" s="10"/>
    </row>
    <row r="93" spans="6:12" ht="12.75" x14ac:dyDescent="0.2">
      <c r="F93" s="13"/>
      <c r="G93" s="13"/>
      <c r="H93" s="10"/>
      <c r="I93" s="10"/>
      <c r="J93" s="10"/>
      <c r="K93" s="10"/>
      <c r="L93" s="10"/>
    </row>
    <row r="94" spans="6:12" ht="12.75" x14ac:dyDescent="0.2">
      <c r="F94" s="13"/>
      <c r="G94" s="13"/>
      <c r="H94" s="10"/>
      <c r="I94" s="10"/>
      <c r="J94" s="10"/>
      <c r="K94" s="10"/>
      <c r="L94" s="10"/>
    </row>
    <row r="95" spans="6:12" ht="12.75" x14ac:dyDescent="0.2">
      <c r="F95" s="13"/>
      <c r="G95" s="13"/>
      <c r="H95" s="10"/>
      <c r="I95" s="10"/>
      <c r="J95" s="10"/>
      <c r="K95" s="10"/>
      <c r="L95" s="10"/>
    </row>
    <row r="96" spans="6:12" ht="12.75" x14ac:dyDescent="0.2">
      <c r="F96" s="13"/>
      <c r="G96" s="13"/>
      <c r="H96" s="10"/>
      <c r="I96" s="10"/>
      <c r="J96" s="10"/>
      <c r="K96" s="10"/>
      <c r="L96" s="10"/>
    </row>
    <row r="97" spans="6:12" ht="12.75" x14ac:dyDescent="0.2">
      <c r="F97" s="13"/>
      <c r="G97" s="13"/>
      <c r="H97" s="10"/>
      <c r="I97" s="10"/>
      <c r="J97" s="10"/>
      <c r="K97" s="10"/>
      <c r="L97" s="10"/>
    </row>
    <row r="98" spans="6:12" ht="12.75" x14ac:dyDescent="0.2">
      <c r="F98" s="13"/>
      <c r="G98" s="13"/>
      <c r="H98" s="10"/>
      <c r="I98" s="10"/>
      <c r="J98" s="10"/>
      <c r="K98" s="10"/>
      <c r="L98" s="10"/>
    </row>
    <row r="99" spans="6:12" ht="12.75" x14ac:dyDescent="0.2">
      <c r="F99" s="13"/>
      <c r="G99" s="13"/>
      <c r="H99" s="10"/>
      <c r="I99" s="10"/>
      <c r="J99" s="10"/>
      <c r="K99" s="10"/>
      <c r="L99" s="10"/>
    </row>
    <row r="100" spans="6:12" ht="12.75" x14ac:dyDescent="0.2">
      <c r="F100" s="13"/>
      <c r="G100" s="13"/>
      <c r="H100" s="10"/>
      <c r="I100" s="10"/>
      <c r="J100" s="10"/>
      <c r="K100" s="10"/>
      <c r="L100" s="10"/>
    </row>
    <row r="101" spans="6:12" ht="12.75" x14ac:dyDescent="0.2">
      <c r="F101" s="13"/>
      <c r="G101" s="13"/>
      <c r="H101" s="10"/>
      <c r="I101" s="10"/>
      <c r="J101" s="10"/>
      <c r="K101" s="10"/>
      <c r="L101" s="10"/>
    </row>
    <row r="102" spans="6:12" ht="12.75" x14ac:dyDescent="0.2">
      <c r="F102" s="13"/>
      <c r="G102" s="13"/>
      <c r="H102" s="10"/>
      <c r="I102" s="10"/>
      <c r="J102" s="10"/>
      <c r="K102" s="10"/>
      <c r="L102" s="10"/>
    </row>
    <row r="103" spans="6:12" ht="12.75" x14ac:dyDescent="0.2">
      <c r="F103" s="13"/>
      <c r="G103" s="13"/>
      <c r="H103" s="10"/>
      <c r="I103" s="10"/>
      <c r="J103" s="10"/>
      <c r="K103" s="10"/>
      <c r="L103" s="10"/>
    </row>
    <row r="104" spans="6:12" ht="12.75" x14ac:dyDescent="0.2">
      <c r="F104" s="13"/>
      <c r="G104" s="13"/>
      <c r="H104" s="10"/>
      <c r="I104" s="10"/>
      <c r="J104" s="10"/>
      <c r="K104" s="10"/>
      <c r="L104" s="10"/>
    </row>
    <row r="105" spans="6:12" ht="12.75" x14ac:dyDescent="0.2">
      <c r="F105" s="13"/>
      <c r="G105" s="13"/>
      <c r="H105" s="10"/>
      <c r="I105" s="10"/>
      <c r="J105" s="10"/>
      <c r="K105" s="10"/>
      <c r="L105" s="10"/>
    </row>
    <row r="106" spans="6:12" ht="12.75" x14ac:dyDescent="0.2">
      <c r="F106" s="13"/>
      <c r="G106" s="13"/>
      <c r="H106" s="10"/>
      <c r="I106" s="10"/>
      <c r="J106" s="10"/>
      <c r="K106" s="10"/>
      <c r="L106" s="10"/>
    </row>
    <row r="107" spans="6:12" ht="12.75" x14ac:dyDescent="0.2">
      <c r="F107" s="13"/>
      <c r="G107" s="13"/>
      <c r="H107" s="10"/>
      <c r="I107" s="10"/>
      <c r="J107" s="10"/>
      <c r="K107" s="10"/>
      <c r="L107" s="10"/>
    </row>
    <row r="108" spans="6:12" ht="12.75" x14ac:dyDescent="0.2">
      <c r="F108" s="13"/>
      <c r="G108" s="13"/>
      <c r="H108" s="10"/>
      <c r="I108" s="10"/>
      <c r="J108" s="10"/>
      <c r="K108" s="10"/>
      <c r="L108" s="10"/>
    </row>
    <row r="109" spans="6:12" ht="12.75" x14ac:dyDescent="0.2">
      <c r="F109" s="13"/>
      <c r="G109" s="13"/>
      <c r="H109" s="10"/>
      <c r="I109" s="10"/>
      <c r="J109" s="10"/>
      <c r="K109" s="10"/>
      <c r="L109" s="10"/>
    </row>
    <row r="110" spans="6:12" ht="12.75" x14ac:dyDescent="0.2">
      <c r="F110" s="13"/>
      <c r="G110" s="13"/>
      <c r="H110" s="10"/>
      <c r="I110" s="10"/>
      <c r="J110" s="10"/>
      <c r="K110" s="10"/>
      <c r="L110" s="10"/>
    </row>
    <row r="111" spans="6:12" ht="12.75" x14ac:dyDescent="0.2">
      <c r="F111" s="13"/>
      <c r="G111" s="13"/>
      <c r="H111" s="10"/>
      <c r="I111" s="10"/>
      <c r="J111" s="10"/>
      <c r="K111" s="10"/>
      <c r="L111" s="10"/>
    </row>
    <row r="112" spans="6:12" ht="12.75" x14ac:dyDescent="0.2">
      <c r="F112" s="13"/>
      <c r="G112" s="13"/>
      <c r="H112" s="10"/>
      <c r="I112" s="10"/>
      <c r="J112" s="10"/>
      <c r="K112" s="10"/>
      <c r="L112" s="10"/>
    </row>
    <row r="113" spans="6:12" ht="12.75" x14ac:dyDescent="0.2">
      <c r="F113" s="13"/>
      <c r="G113" s="13"/>
      <c r="H113" s="10"/>
      <c r="I113" s="10"/>
      <c r="J113" s="10"/>
      <c r="K113" s="10"/>
      <c r="L113" s="10"/>
    </row>
    <row r="114" spans="6:12" ht="12.75" x14ac:dyDescent="0.2">
      <c r="F114" s="13"/>
      <c r="G114" s="13"/>
      <c r="H114" s="10"/>
      <c r="I114" s="10"/>
      <c r="J114" s="10"/>
      <c r="K114" s="10"/>
      <c r="L114" s="10"/>
    </row>
    <row r="115" spans="6:12" ht="12.75" x14ac:dyDescent="0.2">
      <c r="F115" s="13"/>
      <c r="G115" s="13"/>
      <c r="H115" s="10"/>
      <c r="I115" s="10"/>
      <c r="J115" s="10"/>
      <c r="K115" s="10"/>
      <c r="L115" s="10"/>
    </row>
    <row r="116" spans="6:12" ht="12.75" x14ac:dyDescent="0.2">
      <c r="F116" s="13"/>
      <c r="G116" s="13"/>
      <c r="H116" s="10"/>
      <c r="I116" s="10"/>
      <c r="J116" s="10"/>
      <c r="K116" s="10"/>
      <c r="L116" s="10"/>
    </row>
    <row r="117" spans="6:12" ht="12.75" x14ac:dyDescent="0.2">
      <c r="F117" s="13"/>
      <c r="G117" s="13"/>
      <c r="H117" s="10"/>
      <c r="I117" s="10"/>
      <c r="J117" s="10"/>
      <c r="K117" s="10"/>
      <c r="L117" s="10"/>
    </row>
    <row r="118" spans="6:12" ht="12.75" x14ac:dyDescent="0.2">
      <c r="F118" s="13"/>
      <c r="G118" s="13"/>
      <c r="H118" s="10"/>
      <c r="I118" s="10"/>
      <c r="J118" s="10"/>
      <c r="K118" s="10"/>
      <c r="L118" s="10"/>
    </row>
    <row r="119" spans="6:12" ht="12.75" x14ac:dyDescent="0.2">
      <c r="F119" s="13"/>
      <c r="G119" s="13"/>
      <c r="H119" s="10"/>
      <c r="I119" s="10"/>
      <c r="J119" s="10"/>
      <c r="K119" s="10"/>
      <c r="L119" s="10"/>
    </row>
    <row r="120" spans="6:12" ht="12.75" x14ac:dyDescent="0.2">
      <c r="F120" s="13"/>
      <c r="G120" s="13"/>
      <c r="H120" s="10"/>
      <c r="I120" s="10"/>
      <c r="J120" s="10"/>
      <c r="K120" s="10"/>
      <c r="L120" s="10"/>
    </row>
    <row r="121" spans="6:12" ht="12.75" x14ac:dyDescent="0.2">
      <c r="F121" s="13"/>
      <c r="G121" s="13"/>
      <c r="H121" s="10"/>
      <c r="I121" s="10"/>
      <c r="J121" s="10"/>
      <c r="K121" s="10"/>
      <c r="L121" s="10"/>
    </row>
    <row r="122" spans="6:12" ht="12.75" x14ac:dyDescent="0.2">
      <c r="F122" s="13"/>
      <c r="G122" s="13"/>
      <c r="H122" s="10"/>
      <c r="I122" s="10"/>
      <c r="J122" s="10"/>
      <c r="K122" s="10"/>
      <c r="L122" s="10"/>
    </row>
    <row r="123" spans="6:12" ht="12.75" x14ac:dyDescent="0.2">
      <c r="F123" s="13"/>
      <c r="G123" s="13"/>
      <c r="H123" s="10"/>
      <c r="I123" s="10"/>
      <c r="J123" s="10"/>
      <c r="K123" s="10"/>
      <c r="L123" s="10"/>
    </row>
    <row r="124" spans="6:12" ht="12.75" x14ac:dyDescent="0.2">
      <c r="F124" s="13"/>
      <c r="G124" s="13"/>
      <c r="H124" s="10"/>
      <c r="I124" s="10"/>
      <c r="J124" s="10"/>
      <c r="K124" s="10"/>
      <c r="L124" s="10"/>
    </row>
    <row r="125" spans="6:12" ht="12.75" x14ac:dyDescent="0.2">
      <c r="F125" s="13"/>
      <c r="G125" s="13"/>
      <c r="H125" s="10"/>
      <c r="I125" s="10"/>
      <c r="J125" s="10"/>
      <c r="K125" s="10"/>
      <c r="L125" s="10"/>
    </row>
    <row r="126" spans="6:12" ht="12.75" x14ac:dyDescent="0.2">
      <c r="F126" s="13"/>
      <c r="G126" s="13"/>
      <c r="H126" s="10"/>
      <c r="I126" s="10"/>
      <c r="J126" s="10"/>
      <c r="K126" s="10"/>
      <c r="L126" s="10"/>
    </row>
    <row r="127" spans="6:12" ht="12.75" x14ac:dyDescent="0.2">
      <c r="F127" s="13"/>
      <c r="G127" s="13"/>
      <c r="H127" s="10"/>
      <c r="I127" s="10"/>
      <c r="J127" s="10"/>
      <c r="K127" s="10"/>
      <c r="L127" s="10"/>
    </row>
    <row r="128" spans="6:12" ht="12.75" x14ac:dyDescent="0.2">
      <c r="F128" s="13"/>
      <c r="G128" s="13"/>
      <c r="H128" s="10"/>
      <c r="I128" s="10"/>
      <c r="J128" s="10"/>
      <c r="K128" s="10"/>
      <c r="L128" s="10"/>
    </row>
    <row r="129" spans="6:12" ht="12.75" x14ac:dyDescent="0.2">
      <c r="F129" s="13"/>
      <c r="G129" s="13"/>
      <c r="H129" s="10"/>
      <c r="I129" s="10"/>
      <c r="J129" s="10"/>
      <c r="K129" s="10"/>
      <c r="L129" s="10"/>
    </row>
    <row r="130" spans="6:12" ht="12.75" x14ac:dyDescent="0.2">
      <c r="F130" s="13"/>
      <c r="G130" s="13"/>
      <c r="H130" s="10"/>
      <c r="I130" s="10"/>
      <c r="J130" s="10"/>
      <c r="K130" s="10"/>
      <c r="L130" s="10"/>
    </row>
    <row r="131" spans="6:12" ht="12.75" x14ac:dyDescent="0.2">
      <c r="F131" s="13"/>
      <c r="G131" s="13"/>
      <c r="H131" s="10"/>
      <c r="I131" s="10"/>
      <c r="J131" s="10"/>
      <c r="K131" s="10"/>
      <c r="L131" s="10"/>
    </row>
    <row r="132" spans="6:12" ht="12.75" x14ac:dyDescent="0.2">
      <c r="F132" s="13"/>
      <c r="G132" s="13"/>
      <c r="H132" s="10"/>
      <c r="I132" s="10"/>
      <c r="J132" s="10"/>
      <c r="K132" s="10"/>
      <c r="L132" s="10"/>
    </row>
    <row r="133" spans="6:12" ht="12.75" x14ac:dyDescent="0.2">
      <c r="F133" s="13"/>
      <c r="G133" s="13"/>
      <c r="H133" s="10"/>
      <c r="I133" s="10"/>
      <c r="J133" s="10"/>
      <c r="K133" s="10"/>
      <c r="L133" s="10"/>
    </row>
    <row r="134" spans="6:12" ht="12.75" x14ac:dyDescent="0.2">
      <c r="F134" s="13"/>
      <c r="G134" s="13"/>
      <c r="H134" s="10"/>
      <c r="I134" s="10"/>
      <c r="J134" s="10"/>
      <c r="K134" s="10"/>
      <c r="L134" s="10"/>
    </row>
    <row r="135" spans="6:12" ht="12.75" x14ac:dyDescent="0.2">
      <c r="F135" s="13"/>
      <c r="G135" s="13"/>
      <c r="H135" s="10"/>
      <c r="I135" s="10"/>
      <c r="J135" s="10"/>
      <c r="K135" s="10"/>
      <c r="L135" s="10"/>
    </row>
    <row r="136" spans="6:12" ht="12.75" x14ac:dyDescent="0.2">
      <c r="F136" s="13"/>
      <c r="G136" s="13"/>
      <c r="H136" s="10"/>
      <c r="I136" s="10"/>
      <c r="J136" s="10"/>
      <c r="K136" s="10"/>
      <c r="L136" s="10"/>
    </row>
    <row r="137" spans="6:12" ht="12.75" x14ac:dyDescent="0.2">
      <c r="F137" s="13"/>
      <c r="G137" s="13"/>
      <c r="H137" s="10"/>
      <c r="I137" s="10"/>
      <c r="J137" s="10"/>
      <c r="K137" s="10"/>
      <c r="L137" s="10"/>
    </row>
    <row r="138" spans="6:12" ht="12.75" x14ac:dyDescent="0.2">
      <c r="F138" s="13"/>
      <c r="G138" s="13"/>
      <c r="H138" s="10"/>
      <c r="I138" s="10"/>
      <c r="J138" s="10"/>
      <c r="K138" s="10"/>
      <c r="L138" s="10"/>
    </row>
    <row r="139" spans="6:12" ht="12.75" x14ac:dyDescent="0.2">
      <c r="F139" s="13"/>
      <c r="G139" s="13"/>
      <c r="H139" s="10"/>
      <c r="I139" s="10"/>
      <c r="J139" s="10"/>
      <c r="K139" s="10"/>
      <c r="L139" s="10"/>
    </row>
    <row r="140" spans="6:12" ht="12.75" x14ac:dyDescent="0.2">
      <c r="F140" s="13"/>
      <c r="G140" s="13"/>
      <c r="H140" s="10"/>
      <c r="I140" s="10"/>
      <c r="J140" s="10"/>
      <c r="K140" s="10"/>
      <c r="L140" s="10"/>
    </row>
    <row r="141" spans="6:12" ht="12.75" x14ac:dyDescent="0.2">
      <c r="F141" s="13"/>
      <c r="G141" s="13"/>
      <c r="H141" s="10"/>
      <c r="I141" s="10"/>
      <c r="J141" s="10"/>
      <c r="K141" s="10"/>
      <c r="L141" s="10"/>
    </row>
    <row r="142" spans="6:12" ht="12.75" x14ac:dyDescent="0.2">
      <c r="F142" s="13"/>
      <c r="G142" s="13"/>
      <c r="H142" s="10"/>
      <c r="I142" s="10"/>
      <c r="J142" s="10"/>
      <c r="K142" s="10"/>
      <c r="L142" s="10"/>
    </row>
    <row r="143" spans="6:12" ht="12.75" x14ac:dyDescent="0.2">
      <c r="F143" s="13"/>
      <c r="G143" s="13"/>
      <c r="H143" s="10"/>
      <c r="I143" s="10"/>
      <c r="J143" s="10"/>
      <c r="K143" s="10"/>
      <c r="L143" s="10"/>
    </row>
    <row r="144" spans="6:12" ht="12.75" x14ac:dyDescent="0.2">
      <c r="F144" s="13"/>
      <c r="G144" s="13"/>
      <c r="H144" s="10"/>
      <c r="I144" s="10"/>
      <c r="J144" s="10"/>
      <c r="K144" s="10"/>
      <c r="L144" s="10"/>
    </row>
    <row r="145" spans="6:12" ht="12.75" x14ac:dyDescent="0.2">
      <c r="F145" s="13"/>
      <c r="G145" s="13"/>
      <c r="H145" s="10"/>
      <c r="I145" s="10"/>
      <c r="J145" s="10"/>
      <c r="K145" s="10"/>
      <c r="L145" s="10"/>
    </row>
    <row r="146" spans="6:12" ht="12.75" x14ac:dyDescent="0.2">
      <c r="F146" s="13"/>
      <c r="G146" s="13"/>
      <c r="H146" s="10"/>
      <c r="I146" s="10"/>
      <c r="J146" s="10"/>
      <c r="K146" s="10"/>
      <c r="L146" s="10"/>
    </row>
    <row r="147" spans="6:12" ht="12.75" x14ac:dyDescent="0.2">
      <c r="F147" s="13"/>
      <c r="G147" s="13"/>
      <c r="H147" s="10"/>
      <c r="I147" s="10"/>
      <c r="J147" s="10"/>
      <c r="K147" s="10"/>
      <c r="L147" s="10"/>
    </row>
    <row r="148" spans="6:12" ht="12.75" x14ac:dyDescent="0.2">
      <c r="F148" s="13"/>
      <c r="G148" s="13"/>
      <c r="H148" s="10"/>
      <c r="I148" s="10"/>
      <c r="J148" s="10"/>
      <c r="K148" s="10"/>
      <c r="L148" s="10"/>
    </row>
    <row r="149" spans="6:12" ht="12.75" x14ac:dyDescent="0.2">
      <c r="F149" s="13"/>
      <c r="G149" s="13"/>
      <c r="H149" s="10"/>
      <c r="I149" s="10"/>
      <c r="J149" s="10"/>
      <c r="K149" s="10"/>
      <c r="L149" s="10"/>
    </row>
    <row r="150" spans="6:12" ht="12.75" x14ac:dyDescent="0.2">
      <c r="F150" s="13"/>
      <c r="G150" s="13"/>
      <c r="H150" s="10"/>
      <c r="I150" s="10"/>
      <c r="J150" s="10"/>
      <c r="K150" s="10"/>
      <c r="L150" s="10"/>
    </row>
    <row r="151" spans="6:12" ht="12.75" x14ac:dyDescent="0.2">
      <c r="F151" s="13"/>
      <c r="G151" s="13"/>
      <c r="H151" s="10"/>
      <c r="I151" s="10"/>
      <c r="J151" s="10"/>
      <c r="K151" s="10"/>
      <c r="L151" s="10"/>
    </row>
    <row r="152" spans="6:12" ht="12.75" x14ac:dyDescent="0.2">
      <c r="F152" s="13"/>
      <c r="G152" s="13"/>
      <c r="H152" s="10"/>
      <c r="I152" s="10"/>
      <c r="J152" s="10"/>
      <c r="K152" s="10"/>
      <c r="L152" s="10"/>
    </row>
    <row r="153" spans="6:12" ht="12.75" x14ac:dyDescent="0.2">
      <c r="F153" s="13"/>
      <c r="G153" s="13"/>
      <c r="H153" s="10"/>
      <c r="I153" s="10"/>
      <c r="J153" s="10"/>
      <c r="K153" s="10"/>
      <c r="L153" s="10"/>
    </row>
    <row r="154" spans="6:12" ht="12.75" x14ac:dyDescent="0.2">
      <c r="F154" s="13"/>
      <c r="G154" s="13"/>
      <c r="H154" s="10"/>
      <c r="I154" s="10"/>
      <c r="J154" s="10"/>
      <c r="K154" s="10"/>
      <c r="L154" s="10"/>
    </row>
    <row r="155" spans="6:12" ht="12.75" x14ac:dyDescent="0.2">
      <c r="F155" s="13"/>
      <c r="G155" s="13"/>
      <c r="H155" s="10"/>
      <c r="I155" s="10"/>
      <c r="J155" s="10"/>
      <c r="K155" s="10"/>
      <c r="L155" s="10"/>
    </row>
    <row r="156" spans="6:12" ht="12.75" x14ac:dyDescent="0.2">
      <c r="F156" s="13"/>
      <c r="G156" s="13"/>
      <c r="H156" s="10"/>
      <c r="I156" s="10"/>
      <c r="J156" s="10"/>
      <c r="K156" s="10"/>
      <c r="L156" s="10"/>
    </row>
    <row r="157" spans="6:12" ht="12.75" x14ac:dyDescent="0.2">
      <c r="F157" s="13"/>
      <c r="G157" s="13"/>
      <c r="H157" s="10"/>
      <c r="I157" s="10"/>
      <c r="J157" s="10"/>
      <c r="K157" s="10"/>
      <c r="L157" s="10"/>
    </row>
    <row r="158" spans="6:12" ht="12.75" x14ac:dyDescent="0.2">
      <c r="F158" s="13"/>
      <c r="G158" s="13"/>
      <c r="H158" s="10"/>
      <c r="I158" s="10"/>
      <c r="J158" s="10"/>
      <c r="K158" s="10"/>
      <c r="L158" s="10"/>
    </row>
    <row r="159" spans="6:12" ht="12.75" x14ac:dyDescent="0.2">
      <c r="F159" s="13"/>
      <c r="G159" s="13"/>
      <c r="H159" s="10"/>
      <c r="I159" s="10"/>
      <c r="J159" s="10"/>
      <c r="K159" s="10"/>
      <c r="L159" s="10"/>
    </row>
    <row r="160" spans="6:12" ht="12.75" x14ac:dyDescent="0.2">
      <c r="F160" s="13"/>
      <c r="G160" s="13"/>
      <c r="H160" s="10"/>
      <c r="I160" s="10"/>
      <c r="J160" s="10"/>
      <c r="K160" s="10"/>
      <c r="L160" s="10"/>
    </row>
    <row r="161" spans="6:12" ht="12.75" x14ac:dyDescent="0.2">
      <c r="F161" s="13"/>
      <c r="G161" s="13"/>
      <c r="H161" s="10"/>
      <c r="I161" s="10"/>
      <c r="J161" s="10"/>
      <c r="K161" s="10"/>
      <c r="L161" s="10"/>
    </row>
    <row r="162" spans="6:12" ht="12.75" x14ac:dyDescent="0.2">
      <c r="F162" s="13"/>
      <c r="G162" s="13"/>
      <c r="H162" s="10"/>
      <c r="I162" s="10"/>
      <c r="J162" s="10"/>
      <c r="K162" s="10"/>
      <c r="L162" s="10"/>
    </row>
    <row r="163" spans="6:12" ht="12.75" x14ac:dyDescent="0.2">
      <c r="F163" s="13"/>
      <c r="G163" s="13"/>
      <c r="H163" s="10"/>
      <c r="I163" s="10"/>
      <c r="J163" s="10"/>
      <c r="K163" s="10"/>
      <c r="L163" s="10"/>
    </row>
    <row r="164" spans="6:12" ht="12.75" x14ac:dyDescent="0.2">
      <c r="F164" s="13"/>
      <c r="G164" s="13"/>
      <c r="H164" s="10"/>
      <c r="I164" s="10"/>
      <c r="J164" s="10"/>
      <c r="K164" s="10"/>
      <c r="L164" s="10"/>
    </row>
    <row r="165" spans="6:12" ht="12.75" x14ac:dyDescent="0.2">
      <c r="F165" s="13"/>
      <c r="G165" s="13"/>
      <c r="H165" s="10"/>
      <c r="I165" s="10"/>
      <c r="J165" s="10"/>
      <c r="K165" s="10"/>
      <c r="L165" s="10"/>
    </row>
    <row r="166" spans="6:12" ht="12.75" x14ac:dyDescent="0.2">
      <c r="F166" s="13"/>
      <c r="G166" s="13"/>
      <c r="H166" s="10"/>
      <c r="I166" s="10"/>
      <c r="J166" s="10"/>
      <c r="K166" s="10"/>
      <c r="L166" s="10"/>
    </row>
    <row r="167" spans="6:12" ht="12.75" x14ac:dyDescent="0.2">
      <c r="F167" s="13"/>
      <c r="G167" s="13"/>
      <c r="H167" s="10"/>
      <c r="I167" s="10"/>
      <c r="J167" s="10"/>
      <c r="K167" s="10"/>
      <c r="L167" s="10"/>
    </row>
    <row r="168" spans="6:12" ht="12.75" x14ac:dyDescent="0.2">
      <c r="F168" s="13"/>
      <c r="G168" s="13"/>
      <c r="H168" s="10"/>
      <c r="I168" s="10"/>
      <c r="J168" s="10"/>
      <c r="K168" s="10"/>
      <c r="L168" s="10"/>
    </row>
    <row r="169" spans="6:12" ht="12.75" x14ac:dyDescent="0.2">
      <c r="F169" s="13"/>
      <c r="G169" s="13"/>
      <c r="H169" s="10"/>
      <c r="I169" s="10"/>
      <c r="J169" s="10"/>
      <c r="K169" s="10"/>
      <c r="L169" s="10"/>
    </row>
    <row r="170" spans="6:12" ht="12.75" x14ac:dyDescent="0.2">
      <c r="F170" s="13"/>
      <c r="G170" s="13"/>
      <c r="H170" s="10"/>
      <c r="I170" s="10"/>
      <c r="J170" s="10"/>
      <c r="K170" s="10"/>
      <c r="L170" s="10"/>
    </row>
    <row r="171" spans="6:12" ht="12.75" x14ac:dyDescent="0.2">
      <c r="F171" s="13"/>
      <c r="G171" s="13"/>
      <c r="H171" s="10"/>
      <c r="I171" s="10"/>
      <c r="J171" s="10"/>
      <c r="K171" s="10"/>
      <c r="L171" s="10"/>
    </row>
    <row r="172" spans="6:12" ht="12.75" x14ac:dyDescent="0.2">
      <c r="F172" s="13"/>
      <c r="G172" s="13"/>
      <c r="H172" s="10"/>
      <c r="I172" s="10"/>
      <c r="J172" s="10"/>
      <c r="K172" s="10"/>
      <c r="L172" s="10"/>
    </row>
    <row r="173" spans="6:12" ht="12.75" x14ac:dyDescent="0.2">
      <c r="F173" s="13"/>
      <c r="G173" s="13"/>
      <c r="H173" s="10"/>
      <c r="I173" s="10"/>
      <c r="J173" s="10"/>
      <c r="K173" s="10"/>
      <c r="L173" s="10"/>
    </row>
    <row r="174" spans="6:12" ht="12.75" x14ac:dyDescent="0.2">
      <c r="F174" s="13"/>
      <c r="G174" s="13"/>
      <c r="H174" s="10"/>
      <c r="I174" s="10"/>
      <c r="J174" s="10"/>
      <c r="K174" s="10"/>
      <c r="L174" s="10"/>
    </row>
    <row r="175" spans="6:12" ht="12.75" x14ac:dyDescent="0.2">
      <c r="F175" s="13"/>
      <c r="G175" s="13"/>
      <c r="H175" s="10"/>
      <c r="I175" s="10"/>
      <c r="J175" s="10"/>
      <c r="K175" s="10"/>
      <c r="L175" s="10"/>
    </row>
    <row r="176" spans="6:12" ht="12.75" x14ac:dyDescent="0.2">
      <c r="F176" s="13"/>
      <c r="G176" s="13"/>
      <c r="H176" s="10"/>
      <c r="I176" s="10"/>
      <c r="J176" s="10"/>
      <c r="K176" s="10"/>
      <c r="L176" s="10"/>
    </row>
    <row r="177" spans="6:12" ht="12.75" x14ac:dyDescent="0.2">
      <c r="F177" s="13"/>
      <c r="G177" s="13"/>
      <c r="H177" s="10"/>
      <c r="I177" s="10"/>
      <c r="J177" s="10"/>
      <c r="K177" s="10"/>
      <c r="L177" s="10"/>
    </row>
    <row r="178" spans="6:12" ht="12.75" x14ac:dyDescent="0.2">
      <c r="F178" s="13"/>
      <c r="G178" s="13"/>
      <c r="H178" s="10"/>
      <c r="I178" s="10"/>
      <c r="J178" s="10"/>
      <c r="K178" s="10"/>
      <c r="L178" s="10"/>
    </row>
    <row r="179" spans="6:12" ht="12.75" x14ac:dyDescent="0.2">
      <c r="F179" s="13"/>
      <c r="G179" s="13"/>
      <c r="H179" s="10"/>
      <c r="I179" s="10"/>
      <c r="J179" s="10"/>
      <c r="K179" s="10"/>
      <c r="L179" s="10"/>
    </row>
    <row r="180" spans="6:12" ht="12.75" x14ac:dyDescent="0.2">
      <c r="F180" s="13"/>
      <c r="G180" s="13"/>
      <c r="H180" s="10"/>
      <c r="I180" s="10"/>
      <c r="J180" s="10"/>
      <c r="K180" s="10"/>
      <c r="L180" s="10"/>
    </row>
    <row r="181" spans="6:12" ht="12.75" x14ac:dyDescent="0.2">
      <c r="F181" s="13"/>
      <c r="G181" s="13"/>
      <c r="H181" s="10"/>
      <c r="I181" s="10"/>
      <c r="J181" s="10"/>
      <c r="K181" s="10"/>
      <c r="L181" s="10"/>
    </row>
    <row r="182" spans="6:12" ht="12.75" x14ac:dyDescent="0.2">
      <c r="F182" s="13"/>
      <c r="G182" s="13"/>
      <c r="H182" s="10"/>
      <c r="I182" s="10"/>
      <c r="J182" s="10"/>
      <c r="K182" s="10"/>
      <c r="L182" s="10"/>
    </row>
    <row r="183" spans="6:12" ht="12.75" x14ac:dyDescent="0.2">
      <c r="F183" s="13"/>
      <c r="G183" s="13"/>
      <c r="H183" s="10"/>
      <c r="I183" s="10"/>
      <c r="J183" s="10"/>
      <c r="K183" s="10"/>
      <c r="L183" s="10"/>
    </row>
    <row r="184" spans="6:12" ht="12.75" x14ac:dyDescent="0.2">
      <c r="F184" s="13"/>
      <c r="G184" s="13"/>
      <c r="H184" s="10"/>
      <c r="I184" s="10"/>
      <c r="J184" s="10"/>
      <c r="K184" s="10"/>
      <c r="L184" s="10"/>
    </row>
    <row r="185" spans="6:12" ht="12.75" x14ac:dyDescent="0.2">
      <c r="F185" s="13"/>
      <c r="G185" s="13"/>
      <c r="H185" s="10"/>
      <c r="I185" s="10"/>
      <c r="J185" s="10"/>
      <c r="K185" s="10"/>
      <c r="L185" s="10"/>
    </row>
    <row r="186" spans="6:12" ht="12.75" x14ac:dyDescent="0.2">
      <c r="F186" s="13"/>
      <c r="G186" s="13"/>
      <c r="H186" s="10"/>
      <c r="I186" s="10"/>
      <c r="J186" s="10"/>
      <c r="K186" s="10"/>
      <c r="L186" s="10"/>
    </row>
    <row r="187" spans="6:12" ht="12.75" x14ac:dyDescent="0.2">
      <c r="F187" s="13"/>
      <c r="G187" s="13"/>
      <c r="H187" s="10"/>
      <c r="I187" s="10"/>
      <c r="J187" s="10"/>
      <c r="K187" s="10"/>
      <c r="L187" s="10"/>
    </row>
    <row r="188" spans="6:12" ht="12.75" x14ac:dyDescent="0.2">
      <c r="F188" s="13"/>
      <c r="G188" s="13"/>
      <c r="H188" s="10"/>
      <c r="I188" s="10"/>
      <c r="J188" s="10"/>
      <c r="K188" s="10"/>
      <c r="L188" s="10"/>
    </row>
    <row r="189" spans="6:12" ht="12.75" x14ac:dyDescent="0.2">
      <c r="F189" s="13"/>
      <c r="G189" s="13"/>
      <c r="H189" s="10"/>
      <c r="I189" s="10"/>
      <c r="J189" s="10"/>
      <c r="K189" s="10"/>
      <c r="L189" s="10"/>
    </row>
    <row r="190" spans="6:12" ht="12.75" x14ac:dyDescent="0.2">
      <c r="F190" s="13"/>
      <c r="G190" s="13"/>
      <c r="H190" s="10"/>
      <c r="I190" s="10"/>
      <c r="J190" s="10"/>
      <c r="K190" s="10"/>
      <c r="L190" s="10"/>
    </row>
    <row r="191" spans="6:12" ht="12.75" x14ac:dyDescent="0.2">
      <c r="F191" s="13"/>
      <c r="G191" s="13"/>
      <c r="H191" s="10"/>
      <c r="I191" s="10"/>
      <c r="J191" s="10"/>
      <c r="K191" s="10"/>
      <c r="L191" s="10"/>
    </row>
    <row r="192" spans="6:12" ht="12.75" x14ac:dyDescent="0.2">
      <c r="F192" s="13"/>
      <c r="G192" s="13"/>
      <c r="H192" s="10"/>
      <c r="I192" s="10"/>
      <c r="J192" s="10"/>
      <c r="K192" s="10"/>
      <c r="L192" s="10"/>
    </row>
    <row r="193" spans="6:12" ht="12.75" x14ac:dyDescent="0.2">
      <c r="F193" s="13"/>
      <c r="G193" s="13"/>
      <c r="H193" s="10"/>
      <c r="I193" s="10"/>
      <c r="J193" s="10"/>
      <c r="K193" s="10"/>
      <c r="L193" s="10"/>
    </row>
    <row r="194" spans="6:12" ht="12.75" x14ac:dyDescent="0.2">
      <c r="F194" s="13"/>
      <c r="G194" s="13"/>
      <c r="H194" s="10"/>
      <c r="I194" s="10"/>
      <c r="J194" s="10"/>
      <c r="K194" s="10"/>
      <c r="L194" s="10"/>
    </row>
    <row r="195" spans="6:12" ht="12.75" x14ac:dyDescent="0.2">
      <c r="F195" s="13"/>
      <c r="G195" s="13"/>
      <c r="H195" s="10"/>
      <c r="I195" s="10"/>
      <c r="J195" s="10"/>
      <c r="K195" s="10"/>
      <c r="L195" s="10"/>
    </row>
    <row r="196" spans="6:12" ht="12.75" x14ac:dyDescent="0.2">
      <c r="F196" s="13"/>
      <c r="G196" s="13"/>
      <c r="H196" s="10"/>
      <c r="I196" s="10"/>
      <c r="J196" s="10"/>
      <c r="K196" s="10"/>
      <c r="L196" s="10"/>
    </row>
    <row r="197" spans="6:12" ht="12.75" x14ac:dyDescent="0.2">
      <c r="F197" s="13"/>
      <c r="G197" s="13"/>
      <c r="H197" s="10"/>
      <c r="I197" s="10"/>
      <c r="J197" s="10"/>
      <c r="K197" s="10"/>
      <c r="L197" s="10"/>
    </row>
    <row r="198" spans="6:12" ht="12.75" x14ac:dyDescent="0.2">
      <c r="F198" s="13"/>
      <c r="G198" s="13"/>
      <c r="H198" s="10"/>
      <c r="I198" s="10"/>
      <c r="J198" s="10"/>
      <c r="K198" s="10"/>
      <c r="L198" s="10"/>
    </row>
    <row r="199" spans="6:12" ht="12.75" x14ac:dyDescent="0.2">
      <c r="F199" s="13"/>
      <c r="G199" s="13"/>
      <c r="H199" s="10"/>
      <c r="I199" s="10"/>
      <c r="J199" s="10"/>
      <c r="K199" s="10"/>
      <c r="L199" s="10"/>
    </row>
    <row r="200" spans="6:12" ht="12.75" x14ac:dyDescent="0.2">
      <c r="F200" s="13"/>
      <c r="G200" s="13"/>
      <c r="H200" s="10"/>
      <c r="I200" s="10"/>
      <c r="J200" s="10"/>
      <c r="K200" s="10"/>
      <c r="L200" s="10"/>
    </row>
    <row r="201" spans="6:12" ht="12.75" x14ac:dyDescent="0.2">
      <c r="F201" s="13"/>
      <c r="G201" s="13"/>
      <c r="H201" s="10"/>
      <c r="I201" s="10"/>
      <c r="J201" s="10"/>
      <c r="K201" s="10"/>
      <c r="L201" s="10"/>
    </row>
    <row r="202" spans="6:12" ht="12.75" x14ac:dyDescent="0.2">
      <c r="F202" s="13"/>
      <c r="G202" s="13"/>
      <c r="H202" s="10"/>
      <c r="I202" s="10"/>
      <c r="J202" s="10"/>
      <c r="K202" s="10"/>
      <c r="L202" s="10"/>
    </row>
    <row r="203" spans="6:12" ht="12.75" x14ac:dyDescent="0.2">
      <c r="F203" s="13"/>
      <c r="G203" s="13"/>
      <c r="H203" s="10"/>
      <c r="I203" s="10"/>
      <c r="J203" s="10"/>
      <c r="K203" s="10"/>
      <c r="L203" s="10"/>
    </row>
    <row r="204" spans="6:12" ht="12.75" x14ac:dyDescent="0.2">
      <c r="F204" s="13"/>
      <c r="G204" s="13"/>
      <c r="H204" s="10"/>
      <c r="I204" s="10"/>
      <c r="J204" s="10"/>
      <c r="K204" s="10"/>
      <c r="L204" s="10"/>
    </row>
    <row r="205" spans="6:12" ht="12.75" x14ac:dyDescent="0.2">
      <c r="F205" s="13"/>
      <c r="G205" s="13"/>
      <c r="H205" s="10"/>
      <c r="I205" s="10"/>
      <c r="J205" s="10"/>
      <c r="K205" s="10"/>
      <c r="L205" s="10"/>
    </row>
    <row r="206" spans="6:12" ht="12.75" x14ac:dyDescent="0.2">
      <c r="F206" s="13"/>
      <c r="G206" s="13"/>
      <c r="H206" s="10"/>
      <c r="I206" s="10"/>
      <c r="J206" s="10"/>
      <c r="K206" s="10"/>
      <c r="L206" s="10"/>
    </row>
    <row r="207" spans="6:12" ht="12.75" x14ac:dyDescent="0.2">
      <c r="F207" s="13"/>
      <c r="G207" s="13"/>
      <c r="H207" s="10"/>
      <c r="I207" s="10"/>
      <c r="J207" s="10"/>
      <c r="K207" s="10"/>
      <c r="L207" s="10"/>
    </row>
    <row r="208" spans="6:12" ht="12.75" x14ac:dyDescent="0.2">
      <c r="F208" s="13"/>
      <c r="G208" s="13"/>
      <c r="H208" s="10"/>
      <c r="I208" s="10"/>
      <c r="J208" s="10"/>
      <c r="K208" s="10"/>
      <c r="L208" s="10"/>
    </row>
    <row r="209" spans="6:12" ht="12.75" x14ac:dyDescent="0.2">
      <c r="F209" s="13"/>
      <c r="G209" s="13"/>
      <c r="H209" s="10"/>
      <c r="I209" s="10"/>
      <c r="J209" s="10"/>
      <c r="K209" s="10"/>
      <c r="L209" s="10"/>
    </row>
    <row r="210" spans="6:12" ht="12.75" x14ac:dyDescent="0.2">
      <c r="F210" s="13"/>
      <c r="G210" s="13"/>
      <c r="H210" s="10"/>
      <c r="I210" s="10"/>
      <c r="J210" s="10"/>
      <c r="K210" s="10"/>
      <c r="L210" s="10"/>
    </row>
    <row r="211" spans="6:12" ht="12.75" x14ac:dyDescent="0.2">
      <c r="F211" s="13"/>
      <c r="G211" s="13"/>
      <c r="H211" s="10"/>
      <c r="I211" s="10"/>
      <c r="J211" s="10"/>
      <c r="K211" s="10"/>
      <c r="L211" s="10"/>
    </row>
    <row r="212" spans="6:12" ht="12.75" x14ac:dyDescent="0.2">
      <c r="F212" s="13"/>
      <c r="G212" s="13"/>
      <c r="H212" s="10"/>
      <c r="I212" s="10"/>
      <c r="J212" s="10"/>
      <c r="K212" s="10"/>
      <c r="L212" s="10"/>
    </row>
    <row r="213" spans="6:12" ht="12.75" x14ac:dyDescent="0.2">
      <c r="F213" s="13"/>
      <c r="G213" s="13"/>
      <c r="H213" s="10"/>
      <c r="I213" s="10"/>
      <c r="J213" s="10"/>
      <c r="K213" s="10"/>
      <c r="L213" s="10"/>
    </row>
    <row r="214" spans="6:12" ht="12.75" x14ac:dyDescent="0.2">
      <c r="F214" s="13"/>
      <c r="G214" s="13"/>
      <c r="H214" s="10"/>
      <c r="I214" s="10"/>
      <c r="J214" s="10"/>
      <c r="K214" s="10"/>
      <c r="L214" s="10"/>
    </row>
    <row r="215" spans="6:12" ht="12.75" x14ac:dyDescent="0.2">
      <c r="F215" s="13"/>
      <c r="G215" s="13"/>
      <c r="H215" s="10"/>
      <c r="I215" s="10"/>
      <c r="J215" s="10"/>
      <c r="K215" s="10"/>
      <c r="L215" s="10"/>
    </row>
    <row r="216" spans="6:12" ht="12.75" x14ac:dyDescent="0.2">
      <c r="F216" s="13"/>
      <c r="G216" s="13"/>
      <c r="H216" s="10"/>
      <c r="I216" s="10"/>
      <c r="J216" s="10"/>
      <c r="K216" s="10"/>
      <c r="L216" s="10"/>
    </row>
    <row r="217" spans="6:12" ht="12.75" x14ac:dyDescent="0.2">
      <c r="F217" s="13"/>
      <c r="G217" s="13"/>
      <c r="H217" s="10"/>
      <c r="I217" s="10"/>
      <c r="J217" s="10"/>
      <c r="K217" s="10"/>
      <c r="L217" s="10"/>
    </row>
    <row r="218" spans="6:12" ht="12.75" x14ac:dyDescent="0.2">
      <c r="F218" s="13"/>
      <c r="G218" s="13"/>
      <c r="H218" s="10"/>
      <c r="I218" s="10"/>
      <c r="J218" s="10"/>
      <c r="K218" s="10"/>
      <c r="L218" s="10"/>
    </row>
    <row r="219" spans="6:12" ht="12.75" x14ac:dyDescent="0.2">
      <c r="F219" s="13"/>
      <c r="G219" s="13"/>
      <c r="H219" s="10"/>
      <c r="I219" s="10"/>
      <c r="J219" s="10"/>
      <c r="K219" s="10"/>
      <c r="L219" s="10"/>
    </row>
    <row r="220" spans="6:12" ht="12.75" x14ac:dyDescent="0.2">
      <c r="F220" s="13"/>
      <c r="G220" s="13"/>
      <c r="H220" s="10"/>
      <c r="I220" s="10"/>
      <c r="J220" s="10"/>
      <c r="K220" s="10"/>
      <c r="L220" s="10"/>
    </row>
    <row r="221" spans="6:12" ht="12.75" x14ac:dyDescent="0.2">
      <c r="F221" s="13"/>
      <c r="G221" s="13"/>
      <c r="H221" s="10"/>
      <c r="I221" s="10"/>
      <c r="J221" s="10"/>
      <c r="K221" s="10"/>
      <c r="L221" s="10"/>
    </row>
    <row r="222" spans="6:12" ht="12.75" x14ac:dyDescent="0.2">
      <c r="F222" s="13"/>
      <c r="G222" s="13"/>
      <c r="H222" s="10"/>
      <c r="I222" s="10"/>
      <c r="J222" s="10"/>
      <c r="K222" s="10"/>
      <c r="L222" s="10"/>
    </row>
    <row r="223" spans="6:12" ht="12.75" x14ac:dyDescent="0.2">
      <c r="F223" s="13"/>
      <c r="G223" s="13"/>
      <c r="H223" s="10"/>
      <c r="I223" s="10"/>
      <c r="J223" s="10"/>
      <c r="K223" s="10"/>
      <c r="L223" s="10"/>
    </row>
    <row r="224" spans="6:12" ht="12.75" x14ac:dyDescent="0.2">
      <c r="F224" s="13"/>
      <c r="G224" s="13"/>
      <c r="H224" s="10"/>
      <c r="I224" s="10"/>
      <c r="J224" s="10"/>
      <c r="K224" s="10"/>
      <c r="L224" s="10"/>
    </row>
    <row r="225" spans="6:12" ht="12.75" x14ac:dyDescent="0.2">
      <c r="F225" s="13"/>
      <c r="G225" s="13"/>
      <c r="H225" s="10"/>
      <c r="I225" s="10"/>
      <c r="J225" s="10"/>
      <c r="K225" s="10"/>
      <c r="L225" s="10"/>
    </row>
    <row r="226" spans="6:12" ht="12.75" x14ac:dyDescent="0.2">
      <c r="F226" s="13"/>
      <c r="G226" s="13"/>
      <c r="H226" s="10"/>
      <c r="I226" s="10"/>
      <c r="J226" s="10"/>
      <c r="K226" s="10"/>
      <c r="L226" s="10"/>
    </row>
    <row r="227" spans="6:12" ht="12.75" x14ac:dyDescent="0.2">
      <c r="F227" s="13"/>
      <c r="G227" s="13"/>
      <c r="H227" s="10"/>
      <c r="I227" s="10"/>
      <c r="J227" s="10"/>
      <c r="K227" s="10"/>
      <c r="L227" s="10"/>
    </row>
    <row r="228" spans="6:12" ht="12.75" x14ac:dyDescent="0.2">
      <c r="F228" s="13"/>
      <c r="G228" s="13"/>
      <c r="H228" s="10"/>
      <c r="I228" s="10"/>
      <c r="J228" s="10"/>
      <c r="K228" s="10"/>
      <c r="L228" s="10"/>
    </row>
    <row r="229" spans="6:12" ht="12.75" x14ac:dyDescent="0.2">
      <c r="F229" s="13"/>
      <c r="G229" s="13"/>
      <c r="H229" s="10"/>
      <c r="I229" s="10"/>
      <c r="J229" s="10"/>
      <c r="K229" s="10"/>
      <c r="L229" s="10"/>
    </row>
    <row r="230" spans="6:12" ht="12.75" x14ac:dyDescent="0.2">
      <c r="F230" s="13"/>
      <c r="G230" s="13"/>
      <c r="H230" s="10"/>
      <c r="I230" s="10"/>
      <c r="J230" s="10"/>
      <c r="K230" s="10"/>
      <c r="L230" s="10"/>
    </row>
    <row r="231" spans="6:12" ht="12.75" x14ac:dyDescent="0.2">
      <c r="F231" s="13"/>
      <c r="G231" s="13"/>
      <c r="H231" s="10"/>
      <c r="I231" s="10"/>
      <c r="J231" s="10"/>
      <c r="K231" s="10"/>
      <c r="L231" s="10"/>
    </row>
    <row r="232" spans="6:12" ht="12.75" x14ac:dyDescent="0.2">
      <c r="F232" s="13"/>
      <c r="G232" s="13"/>
      <c r="H232" s="10"/>
      <c r="I232" s="10"/>
      <c r="J232" s="10"/>
      <c r="K232" s="10"/>
      <c r="L232" s="10"/>
    </row>
    <row r="233" spans="6:12" ht="12.75" x14ac:dyDescent="0.2">
      <c r="F233" s="13"/>
      <c r="G233" s="13"/>
      <c r="H233" s="10"/>
      <c r="I233" s="10"/>
      <c r="J233" s="10"/>
      <c r="K233" s="10"/>
      <c r="L233" s="10"/>
    </row>
    <row r="234" spans="6:12" ht="12.75" x14ac:dyDescent="0.2">
      <c r="F234" s="13"/>
      <c r="G234" s="13"/>
      <c r="H234" s="10"/>
      <c r="I234" s="10"/>
      <c r="J234" s="10"/>
      <c r="K234" s="10"/>
      <c r="L234" s="10"/>
    </row>
    <row r="235" spans="6:12" ht="12.75" x14ac:dyDescent="0.2">
      <c r="F235" s="13"/>
      <c r="G235" s="13"/>
      <c r="H235" s="10"/>
      <c r="I235" s="10"/>
      <c r="J235" s="10"/>
      <c r="K235" s="10"/>
      <c r="L235" s="10"/>
    </row>
    <row r="236" spans="6:12" ht="12.75" x14ac:dyDescent="0.2">
      <c r="F236" s="13"/>
      <c r="G236" s="13"/>
      <c r="H236" s="10"/>
      <c r="I236" s="10"/>
      <c r="J236" s="10"/>
      <c r="K236" s="10"/>
      <c r="L236" s="10"/>
    </row>
    <row r="237" spans="6:12" ht="12.75" x14ac:dyDescent="0.2">
      <c r="F237" s="13"/>
      <c r="G237" s="13"/>
      <c r="H237" s="10"/>
      <c r="I237" s="10"/>
      <c r="J237" s="10"/>
      <c r="K237" s="10"/>
      <c r="L237" s="10"/>
    </row>
    <row r="238" spans="6:12" ht="12.75" x14ac:dyDescent="0.2">
      <c r="F238" s="13"/>
      <c r="G238" s="13"/>
      <c r="H238" s="10"/>
      <c r="I238" s="10"/>
      <c r="J238" s="10"/>
      <c r="K238" s="10"/>
      <c r="L238" s="10"/>
    </row>
    <row r="239" spans="6:12" ht="12.75" x14ac:dyDescent="0.2">
      <c r="F239" s="13"/>
      <c r="G239" s="13"/>
      <c r="H239" s="10"/>
      <c r="I239" s="10"/>
      <c r="J239" s="10"/>
      <c r="K239" s="10"/>
      <c r="L239" s="10"/>
    </row>
    <row r="240" spans="6:12" ht="12.75" x14ac:dyDescent="0.2">
      <c r="F240" s="13"/>
      <c r="G240" s="13"/>
      <c r="H240" s="10"/>
      <c r="I240" s="10"/>
      <c r="J240" s="10"/>
      <c r="K240" s="10"/>
      <c r="L240" s="10"/>
    </row>
    <row r="241" spans="6:12" ht="12.75" x14ac:dyDescent="0.2">
      <c r="F241" s="13"/>
      <c r="G241" s="13"/>
      <c r="H241" s="10"/>
      <c r="I241" s="10"/>
      <c r="J241" s="10"/>
      <c r="K241" s="10"/>
      <c r="L241" s="10"/>
    </row>
    <row r="242" spans="6:12" ht="12.75" x14ac:dyDescent="0.2">
      <c r="F242" s="13"/>
      <c r="G242" s="13"/>
      <c r="H242" s="10"/>
      <c r="I242" s="10"/>
      <c r="J242" s="10"/>
      <c r="K242" s="10"/>
      <c r="L242" s="10"/>
    </row>
    <row r="243" spans="6:12" ht="12.75" x14ac:dyDescent="0.2">
      <c r="F243" s="13"/>
      <c r="G243" s="13"/>
      <c r="H243" s="10"/>
      <c r="I243" s="10"/>
      <c r="J243" s="10"/>
      <c r="K243" s="10"/>
      <c r="L243" s="10"/>
    </row>
    <row r="244" spans="6:12" ht="12.75" x14ac:dyDescent="0.2">
      <c r="F244" s="13"/>
      <c r="G244" s="13"/>
      <c r="H244" s="10"/>
      <c r="I244" s="10"/>
      <c r="J244" s="10"/>
      <c r="K244" s="10"/>
      <c r="L244" s="10"/>
    </row>
    <row r="245" spans="6:12" ht="12.75" x14ac:dyDescent="0.2">
      <c r="F245" s="13"/>
      <c r="G245" s="13"/>
      <c r="H245" s="10"/>
      <c r="I245" s="10"/>
      <c r="J245" s="10"/>
      <c r="K245" s="10"/>
      <c r="L245" s="10"/>
    </row>
    <row r="246" spans="6:12" ht="12.75" x14ac:dyDescent="0.2">
      <c r="F246" s="13"/>
      <c r="G246" s="13"/>
      <c r="H246" s="10"/>
      <c r="I246" s="10"/>
      <c r="J246" s="10"/>
      <c r="K246" s="10"/>
      <c r="L246" s="10"/>
    </row>
    <row r="247" spans="6:12" ht="12.75" x14ac:dyDescent="0.2">
      <c r="F247" s="13"/>
      <c r="G247" s="13"/>
      <c r="H247" s="10"/>
      <c r="I247" s="10"/>
      <c r="J247" s="10"/>
      <c r="K247" s="10"/>
      <c r="L247" s="10"/>
    </row>
    <row r="248" spans="6:12" ht="12.75" x14ac:dyDescent="0.2">
      <c r="F248" s="13"/>
      <c r="G248" s="13"/>
      <c r="H248" s="10"/>
      <c r="I248" s="10"/>
      <c r="J248" s="10"/>
      <c r="K248" s="10"/>
      <c r="L248" s="10"/>
    </row>
    <row r="249" spans="6:12" ht="12.75" x14ac:dyDescent="0.2">
      <c r="F249" s="13"/>
      <c r="G249" s="13"/>
      <c r="H249" s="10"/>
      <c r="I249" s="10"/>
      <c r="J249" s="10"/>
      <c r="K249" s="10"/>
      <c r="L249" s="10"/>
    </row>
    <row r="250" spans="6:12" ht="12.75" x14ac:dyDescent="0.2">
      <c r="F250" s="13"/>
      <c r="G250" s="13"/>
      <c r="H250" s="10"/>
      <c r="I250" s="10"/>
      <c r="J250" s="10"/>
      <c r="K250" s="10"/>
      <c r="L250" s="10"/>
    </row>
    <row r="251" spans="6:12" ht="12.75" x14ac:dyDescent="0.2">
      <c r="F251" s="13"/>
      <c r="G251" s="13"/>
      <c r="H251" s="10"/>
      <c r="I251" s="10"/>
      <c r="J251" s="10"/>
      <c r="K251" s="10"/>
      <c r="L251" s="10"/>
    </row>
    <row r="252" spans="6:12" ht="12.75" x14ac:dyDescent="0.2">
      <c r="F252" s="13"/>
      <c r="G252" s="13"/>
      <c r="H252" s="10"/>
      <c r="I252" s="10"/>
      <c r="J252" s="10"/>
      <c r="K252" s="10"/>
      <c r="L252" s="10"/>
    </row>
    <row r="253" spans="6:12" ht="12.75" x14ac:dyDescent="0.2">
      <c r="F253" s="13"/>
      <c r="G253" s="13"/>
      <c r="H253" s="10"/>
      <c r="I253" s="10"/>
      <c r="J253" s="10"/>
      <c r="K253" s="10"/>
      <c r="L253" s="10"/>
    </row>
    <row r="254" spans="6:12" ht="12.75" x14ac:dyDescent="0.2">
      <c r="F254" s="13"/>
      <c r="G254" s="13"/>
      <c r="H254" s="10"/>
      <c r="I254" s="10"/>
      <c r="J254" s="10"/>
      <c r="K254" s="10"/>
      <c r="L254" s="10"/>
    </row>
    <row r="255" spans="6:12" ht="12.75" x14ac:dyDescent="0.2">
      <c r="F255" s="13"/>
      <c r="G255" s="13"/>
      <c r="H255" s="10"/>
      <c r="I255" s="10"/>
      <c r="J255" s="10"/>
      <c r="K255" s="10"/>
      <c r="L255" s="10"/>
    </row>
    <row r="256" spans="6:12" ht="12.75" x14ac:dyDescent="0.2">
      <c r="F256" s="13"/>
      <c r="G256" s="13"/>
      <c r="H256" s="10"/>
      <c r="I256" s="10"/>
      <c r="J256" s="10"/>
      <c r="K256" s="10"/>
      <c r="L256" s="10"/>
    </row>
    <row r="257" spans="6:12" ht="12.75" x14ac:dyDescent="0.2">
      <c r="F257" s="13"/>
      <c r="G257" s="13"/>
      <c r="H257" s="10"/>
      <c r="I257" s="10"/>
      <c r="J257" s="10"/>
      <c r="K257" s="10"/>
      <c r="L257" s="10"/>
    </row>
    <row r="258" spans="6:12" ht="12.75" x14ac:dyDescent="0.2">
      <c r="F258" s="13"/>
      <c r="G258" s="13"/>
      <c r="H258" s="10"/>
      <c r="I258" s="10"/>
      <c r="J258" s="10"/>
      <c r="K258" s="10"/>
      <c r="L258" s="10"/>
    </row>
    <row r="259" spans="6:12" ht="12.75" x14ac:dyDescent="0.2">
      <c r="F259" s="13"/>
      <c r="G259" s="13"/>
      <c r="H259" s="10"/>
      <c r="I259" s="10"/>
      <c r="J259" s="10"/>
      <c r="K259" s="10"/>
      <c r="L259" s="10"/>
    </row>
    <row r="260" spans="6:12" ht="12.75" x14ac:dyDescent="0.2">
      <c r="F260" s="13"/>
      <c r="G260" s="13"/>
      <c r="H260" s="10"/>
      <c r="I260" s="10"/>
      <c r="J260" s="10"/>
      <c r="K260" s="10"/>
      <c r="L260" s="10"/>
    </row>
    <row r="261" spans="6:12" ht="12.75" x14ac:dyDescent="0.2">
      <c r="F261" s="13"/>
      <c r="G261" s="13"/>
      <c r="H261" s="10"/>
      <c r="I261" s="10"/>
      <c r="J261" s="10"/>
      <c r="K261" s="10"/>
      <c r="L261" s="10"/>
    </row>
    <row r="262" spans="6:12" ht="12.75" x14ac:dyDescent="0.2">
      <c r="F262" s="13"/>
      <c r="G262" s="13"/>
      <c r="H262" s="10"/>
      <c r="I262" s="10"/>
      <c r="J262" s="10"/>
      <c r="K262" s="10"/>
      <c r="L262" s="10"/>
    </row>
    <row r="263" spans="6:12" ht="12.75" x14ac:dyDescent="0.2">
      <c r="F263" s="13"/>
      <c r="G263" s="13"/>
      <c r="H263" s="10"/>
      <c r="I263" s="10"/>
      <c r="J263" s="10"/>
      <c r="K263" s="10"/>
      <c r="L263" s="10"/>
    </row>
    <row r="264" spans="6:12" ht="12.75" x14ac:dyDescent="0.2">
      <c r="F264" s="13"/>
      <c r="G264" s="13"/>
      <c r="H264" s="10"/>
      <c r="I264" s="10"/>
      <c r="J264" s="10"/>
      <c r="K264" s="10"/>
      <c r="L264" s="10"/>
    </row>
    <row r="265" spans="6:12" ht="12.75" x14ac:dyDescent="0.2">
      <c r="F265" s="13"/>
      <c r="G265" s="13"/>
      <c r="H265" s="10"/>
      <c r="I265" s="10"/>
      <c r="J265" s="10"/>
      <c r="K265" s="10"/>
      <c r="L265" s="10"/>
    </row>
    <row r="266" spans="6:12" ht="12.75" x14ac:dyDescent="0.2">
      <c r="F266" s="13"/>
      <c r="G266" s="13"/>
      <c r="H266" s="10"/>
      <c r="I266" s="10"/>
      <c r="J266" s="10"/>
      <c r="K266" s="10"/>
      <c r="L266" s="10"/>
    </row>
    <row r="267" spans="6:12" ht="12.75" x14ac:dyDescent="0.2">
      <c r="F267" s="13"/>
      <c r="G267" s="13"/>
      <c r="H267" s="10"/>
      <c r="I267" s="10"/>
      <c r="J267" s="10"/>
      <c r="K267" s="10"/>
      <c r="L267" s="10"/>
    </row>
    <row r="268" spans="6:12" ht="12.75" x14ac:dyDescent="0.2">
      <c r="F268" s="13"/>
      <c r="G268" s="13"/>
      <c r="H268" s="10"/>
      <c r="I268" s="10"/>
      <c r="J268" s="10"/>
      <c r="K268" s="10"/>
      <c r="L268" s="10"/>
    </row>
    <row r="269" spans="6:12" ht="12.75" x14ac:dyDescent="0.2">
      <c r="F269" s="13"/>
      <c r="G269" s="13"/>
      <c r="H269" s="10"/>
      <c r="I269" s="10"/>
      <c r="J269" s="10"/>
      <c r="K269" s="10"/>
      <c r="L269" s="10"/>
    </row>
    <row r="270" spans="6:12" ht="12.75" x14ac:dyDescent="0.2">
      <c r="F270" s="13"/>
      <c r="G270" s="13"/>
      <c r="H270" s="10"/>
      <c r="I270" s="10"/>
      <c r="J270" s="10"/>
      <c r="K270" s="10"/>
      <c r="L270" s="10"/>
    </row>
    <row r="271" spans="6:12" ht="12.75" x14ac:dyDescent="0.2">
      <c r="F271" s="13"/>
      <c r="G271" s="13"/>
      <c r="H271" s="10"/>
      <c r="I271" s="10"/>
      <c r="J271" s="10"/>
      <c r="K271" s="10"/>
      <c r="L271" s="10"/>
    </row>
    <row r="272" spans="6:12" ht="12.75" x14ac:dyDescent="0.2">
      <c r="F272" s="13"/>
      <c r="G272" s="13"/>
      <c r="H272" s="10"/>
      <c r="I272" s="10"/>
      <c r="J272" s="10"/>
      <c r="K272" s="10"/>
      <c r="L272" s="10"/>
    </row>
    <row r="273" spans="6:12" ht="12.75" x14ac:dyDescent="0.2">
      <c r="F273" s="13"/>
      <c r="G273" s="13"/>
      <c r="H273" s="10"/>
      <c r="I273" s="10"/>
      <c r="J273" s="10"/>
      <c r="K273" s="10"/>
      <c r="L273" s="10"/>
    </row>
    <row r="274" spans="6:12" ht="12.75" x14ac:dyDescent="0.2">
      <c r="F274" s="13"/>
      <c r="G274" s="13"/>
      <c r="H274" s="10"/>
      <c r="I274" s="10"/>
      <c r="J274" s="10"/>
      <c r="K274" s="10"/>
      <c r="L274" s="10"/>
    </row>
    <row r="275" spans="6:12" ht="12.75" x14ac:dyDescent="0.2">
      <c r="F275" s="13"/>
      <c r="G275" s="13"/>
      <c r="H275" s="10"/>
      <c r="I275" s="10"/>
      <c r="J275" s="10"/>
      <c r="K275" s="10"/>
      <c r="L275" s="10"/>
    </row>
    <row r="276" spans="6:12" ht="12.75" x14ac:dyDescent="0.2">
      <c r="F276" s="13"/>
      <c r="G276" s="13"/>
      <c r="H276" s="10"/>
      <c r="I276" s="10"/>
      <c r="J276" s="10"/>
      <c r="K276" s="10"/>
      <c r="L276" s="10"/>
    </row>
    <row r="277" spans="6:12" ht="12.75" x14ac:dyDescent="0.2">
      <c r="F277" s="13"/>
      <c r="G277" s="13"/>
      <c r="H277" s="10"/>
      <c r="I277" s="10"/>
      <c r="J277" s="10"/>
      <c r="K277" s="10"/>
      <c r="L277" s="10"/>
    </row>
    <row r="278" spans="6:12" ht="12.75" x14ac:dyDescent="0.2">
      <c r="F278" s="13"/>
      <c r="G278" s="13"/>
      <c r="H278" s="10"/>
      <c r="I278" s="10"/>
      <c r="J278" s="10"/>
      <c r="K278" s="10"/>
      <c r="L278" s="10"/>
    </row>
    <row r="279" spans="6:12" ht="12.75" x14ac:dyDescent="0.2">
      <c r="F279" s="13"/>
      <c r="G279" s="13"/>
      <c r="H279" s="10"/>
      <c r="I279" s="10"/>
      <c r="J279" s="10"/>
      <c r="K279" s="10"/>
      <c r="L279" s="10"/>
    </row>
    <row r="280" spans="6:12" ht="12.75" x14ac:dyDescent="0.2">
      <c r="F280" s="13"/>
      <c r="G280" s="13"/>
      <c r="H280" s="10"/>
      <c r="I280" s="10"/>
      <c r="J280" s="10"/>
      <c r="K280" s="10"/>
      <c r="L280" s="10"/>
    </row>
    <row r="281" spans="6:12" ht="12.75" x14ac:dyDescent="0.2">
      <c r="F281" s="13"/>
      <c r="G281" s="13"/>
      <c r="H281" s="10"/>
      <c r="I281" s="10"/>
      <c r="J281" s="10"/>
      <c r="K281" s="10"/>
      <c r="L281" s="10"/>
    </row>
    <row r="282" spans="6:12" ht="12.75" x14ac:dyDescent="0.2">
      <c r="F282" s="13"/>
      <c r="G282" s="13"/>
      <c r="H282" s="10"/>
      <c r="I282" s="10"/>
      <c r="J282" s="10"/>
      <c r="K282" s="10"/>
      <c r="L282" s="10"/>
    </row>
    <row r="283" spans="6:12" ht="12.75" x14ac:dyDescent="0.2">
      <c r="F283" s="13"/>
      <c r="G283" s="13"/>
      <c r="H283" s="10"/>
      <c r="I283" s="10"/>
      <c r="J283" s="10"/>
      <c r="K283" s="10"/>
      <c r="L283" s="10"/>
    </row>
    <row r="284" spans="6:12" ht="12.75" x14ac:dyDescent="0.2">
      <c r="F284" s="13"/>
      <c r="G284" s="13"/>
      <c r="H284" s="10"/>
      <c r="I284" s="10"/>
      <c r="J284" s="10"/>
      <c r="K284" s="10"/>
      <c r="L284" s="10"/>
    </row>
    <row r="285" spans="6:12" ht="12.75" x14ac:dyDescent="0.2">
      <c r="F285" s="13"/>
      <c r="G285" s="13"/>
      <c r="H285" s="10"/>
      <c r="I285" s="10"/>
      <c r="J285" s="10"/>
      <c r="K285" s="10"/>
      <c r="L285" s="10"/>
    </row>
    <row r="286" spans="6:12" ht="12.75" x14ac:dyDescent="0.2">
      <c r="F286" s="13"/>
      <c r="G286" s="13"/>
      <c r="H286" s="10"/>
      <c r="I286" s="10"/>
      <c r="J286" s="10"/>
      <c r="K286" s="10"/>
      <c r="L286" s="10"/>
    </row>
    <row r="287" spans="6:12" ht="12.75" x14ac:dyDescent="0.2">
      <c r="F287" s="13"/>
      <c r="G287" s="13"/>
      <c r="H287" s="10"/>
      <c r="I287" s="10"/>
      <c r="J287" s="10"/>
      <c r="K287" s="10"/>
      <c r="L287" s="10"/>
    </row>
    <row r="288" spans="6:12" ht="12.75" x14ac:dyDescent="0.2">
      <c r="F288" s="13"/>
      <c r="G288" s="13"/>
      <c r="H288" s="10"/>
      <c r="I288" s="10"/>
      <c r="J288" s="10"/>
      <c r="K288" s="10"/>
      <c r="L288" s="10"/>
    </row>
    <row r="289" spans="6:12" ht="12.75" x14ac:dyDescent="0.2">
      <c r="F289" s="13"/>
      <c r="G289" s="13"/>
      <c r="H289" s="10"/>
      <c r="I289" s="10"/>
      <c r="J289" s="10"/>
      <c r="K289" s="10"/>
      <c r="L289" s="10"/>
    </row>
    <row r="290" spans="6:12" ht="12.75" x14ac:dyDescent="0.2">
      <c r="F290" s="13"/>
      <c r="G290" s="13"/>
      <c r="H290" s="10"/>
      <c r="I290" s="10"/>
      <c r="J290" s="10"/>
      <c r="K290" s="10"/>
      <c r="L290" s="10"/>
    </row>
    <row r="291" spans="6:12" ht="12.75" x14ac:dyDescent="0.2">
      <c r="F291" s="13"/>
      <c r="G291" s="13"/>
      <c r="H291" s="10"/>
      <c r="I291" s="10"/>
      <c r="J291" s="10"/>
      <c r="K291" s="10"/>
      <c r="L291" s="10"/>
    </row>
    <row r="292" spans="6:12" ht="12.75" x14ac:dyDescent="0.2">
      <c r="F292" s="13"/>
      <c r="G292" s="13"/>
      <c r="H292" s="10"/>
      <c r="I292" s="10"/>
      <c r="J292" s="10"/>
      <c r="K292" s="10"/>
      <c r="L292" s="10"/>
    </row>
    <row r="293" spans="6:12" ht="12.75" x14ac:dyDescent="0.2">
      <c r="F293" s="13"/>
      <c r="G293" s="13"/>
      <c r="H293" s="10"/>
      <c r="I293" s="10"/>
      <c r="J293" s="10"/>
      <c r="K293" s="10"/>
      <c r="L293" s="10"/>
    </row>
    <row r="294" spans="6:12" ht="12.75" x14ac:dyDescent="0.2">
      <c r="F294" s="13"/>
      <c r="G294" s="13"/>
      <c r="H294" s="10"/>
      <c r="I294" s="10"/>
      <c r="J294" s="10"/>
      <c r="K294" s="10"/>
      <c r="L294" s="10"/>
    </row>
    <row r="295" spans="6:12" ht="12.75" x14ac:dyDescent="0.2">
      <c r="F295" s="13"/>
      <c r="G295" s="13"/>
      <c r="H295" s="10"/>
      <c r="I295" s="10"/>
      <c r="J295" s="10"/>
      <c r="K295" s="10"/>
      <c r="L295" s="10"/>
    </row>
    <row r="296" spans="6:12" ht="12.75" x14ac:dyDescent="0.2">
      <c r="F296" s="13"/>
      <c r="G296" s="13"/>
      <c r="H296" s="10"/>
      <c r="I296" s="10"/>
      <c r="J296" s="10"/>
      <c r="K296" s="10"/>
      <c r="L296" s="10"/>
    </row>
    <row r="297" spans="6:12" ht="12.75" x14ac:dyDescent="0.2">
      <c r="F297" s="13"/>
      <c r="G297" s="13"/>
      <c r="H297" s="10"/>
      <c r="I297" s="10"/>
      <c r="J297" s="10"/>
      <c r="K297" s="10"/>
      <c r="L297" s="10"/>
    </row>
    <row r="298" spans="6:12" ht="12.75" x14ac:dyDescent="0.2">
      <c r="F298" s="13"/>
      <c r="G298" s="13"/>
      <c r="H298" s="10"/>
      <c r="I298" s="10"/>
      <c r="J298" s="10"/>
      <c r="K298" s="10"/>
      <c r="L298" s="10"/>
    </row>
    <row r="299" spans="6:12" ht="12.75" x14ac:dyDescent="0.2">
      <c r="F299" s="13"/>
      <c r="G299" s="13"/>
      <c r="H299" s="10"/>
      <c r="I299" s="10"/>
      <c r="J299" s="10"/>
      <c r="K299" s="10"/>
      <c r="L299" s="10"/>
    </row>
    <row r="300" spans="6:12" ht="12.75" x14ac:dyDescent="0.2">
      <c r="F300" s="13"/>
      <c r="G300" s="13"/>
      <c r="H300" s="10"/>
      <c r="I300" s="10"/>
      <c r="J300" s="10"/>
      <c r="K300" s="10"/>
      <c r="L300" s="10"/>
    </row>
    <row r="301" spans="6:12" ht="12.75" x14ac:dyDescent="0.2">
      <c r="F301" s="13"/>
      <c r="G301" s="13"/>
      <c r="H301" s="10"/>
      <c r="I301" s="10"/>
      <c r="J301" s="10"/>
      <c r="K301" s="10"/>
      <c r="L301" s="10"/>
    </row>
    <row r="302" spans="6:12" ht="12.75" x14ac:dyDescent="0.2">
      <c r="F302" s="13"/>
      <c r="G302" s="13"/>
      <c r="H302" s="10"/>
      <c r="I302" s="10"/>
      <c r="J302" s="10"/>
      <c r="K302" s="10"/>
      <c r="L302" s="10"/>
    </row>
    <row r="303" spans="6:12" ht="12.75" x14ac:dyDescent="0.2">
      <c r="F303" s="13"/>
      <c r="G303" s="13"/>
      <c r="H303" s="10"/>
      <c r="I303" s="10"/>
      <c r="J303" s="10"/>
      <c r="K303" s="10"/>
      <c r="L303" s="10"/>
    </row>
    <row r="304" spans="6:12" ht="12.75" x14ac:dyDescent="0.2">
      <c r="F304" s="13"/>
      <c r="G304" s="13"/>
      <c r="H304" s="10"/>
      <c r="I304" s="10"/>
      <c r="J304" s="10"/>
      <c r="K304" s="10"/>
      <c r="L304" s="10"/>
    </row>
    <row r="305" spans="6:12" ht="12.75" x14ac:dyDescent="0.2">
      <c r="F305" s="13"/>
      <c r="G305" s="13"/>
      <c r="H305" s="10"/>
      <c r="I305" s="10"/>
      <c r="J305" s="10"/>
      <c r="K305" s="10"/>
      <c r="L305" s="10"/>
    </row>
    <row r="306" spans="6:12" ht="12.75" x14ac:dyDescent="0.2">
      <c r="F306" s="13"/>
      <c r="G306" s="13"/>
      <c r="H306" s="10"/>
      <c r="I306" s="10"/>
      <c r="J306" s="10"/>
      <c r="K306" s="10"/>
      <c r="L306" s="10"/>
    </row>
    <row r="307" spans="6:12" ht="12.75" x14ac:dyDescent="0.2">
      <c r="F307" s="13"/>
      <c r="G307" s="13"/>
      <c r="H307" s="10"/>
      <c r="I307" s="10"/>
      <c r="J307" s="10"/>
      <c r="K307" s="10"/>
      <c r="L307" s="10"/>
    </row>
    <row r="308" spans="6:12" ht="12.75" x14ac:dyDescent="0.2">
      <c r="F308" s="13"/>
      <c r="G308" s="13"/>
      <c r="H308" s="10"/>
      <c r="I308" s="10"/>
      <c r="J308" s="10"/>
      <c r="K308" s="10"/>
      <c r="L308" s="10"/>
    </row>
    <row r="309" spans="6:12" ht="12.75" x14ac:dyDescent="0.2">
      <c r="F309" s="13"/>
      <c r="G309" s="13"/>
      <c r="H309" s="10"/>
      <c r="I309" s="10"/>
      <c r="J309" s="10"/>
      <c r="K309" s="10"/>
      <c r="L309" s="10"/>
    </row>
    <row r="310" spans="6:12" ht="12.75" x14ac:dyDescent="0.2">
      <c r="F310" s="13"/>
      <c r="G310" s="13"/>
      <c r="H310" s="10"/>
      <c r="I310" s="10"/>
      <c r="J310" s="10"/>
      <c r="K310" s="10"/>
      <c r="L310" s="10"/>
    </row>
    <row r="311" spans="6:12" ht="12.75" x14ac:dyDescent="0.2">
      <c r="F311" s="13"/>
      <c r="G311" s="13"/>
      <c r="H311" s="10"/>
      <c r="I311" s="10"/>
      <c r="J311" s="10"/>
      <c r="K311" s="10"/>
      <c r="L311" s="10"/>
    </row>
    <row r="312" spans="6:12" ht="12.75" x14ac:dyDescent="0.2">
      <c r="F312" s="13"/>
      <c r="G312" s="13"/>
      <c r="H312" s="10"/>
      <c r="I312" s="10"/>
      <c r="J312" s="10"/>
      <c r="K312" s="10"/>
      <c r="L312" s="10"/>
    </row>
    <row r="313" spans="6:12" ht="12.75" x14ac:dyDescent="0.2">
      <c r="F313" s="13"/>
      <c r="G313" s="13"/>
      <c r="H313" s="10"/>
      <c r="I313" s="10"/>
      <c r="J313" s="10"/>
      <c r="K313" s="10"/>
      <c r="L313" s="10"/>
    </row>
    <row r="314" spans="6:12" ht="12.75" x14ac:dyDescent="0.2">
      <c r="F314" s="13"/>
      <c r="G314" s="13"/>
      <c r="H314" s="10"/>
      <c r="I314" s="10"/>
      <c r="J314" s="10"/>
      <c r="K314" s="10"/>
      <c r="L314" s="10"/>
    </row>
    <row r="315" spans="6:12" ht="12.75" x14ac:dyDescent="0.2">
      <c r="F315" s="13"/>
      <c r="G315" s="13"/>
      <c r="H315" s="10"/>
      <c r="I315" s="10"/>
      <c r="J315" s="10"/>
      <c r="K315" s="10"/>
      <c r="L315" s="10"/>
    </row>
    <row r="316" spans="6:12" ht="12.75" x14ac:dyDescent="0.2">
      <c r="F316" s="13"/>
      <c r="G316" s="13"/>
      <c r="H316" s="10"/>
      <c r="I316" s="10"/>
      <c r="J316" s="10"/>
      <c r="K316" s="10"/>
      <c r="L316" s="10"/>
    </row>
    <row r="317" spans="6:12" ht="12.75" x14ac:dyDescent="0.2">
      <c r="F317" s="13"/>
      <c r="G317" s="13"/>
      <c r="H317" s="10"/>
      <c r="I317" s="10"/>
      <c r="J317" s="10"/>
      <c r="K317" s="10"/>
      <c r="L317" s="10"/>
    </row>
    <row r="318" spans="6:12" ht="12.75" x14ac:dyDescent="0.2">
      <c r="F318" s="13"/>
      <c r="G318" s="13"/>
      <c r="H318" s="10"/>
      <c r="I318" s="10"/>
      <c r="J318" s="10"/>
      <c r="K318" s="10"/>
      <c r="L318" s="10"/>
    </row>
    <row r="319" spans="6:12" ht="12.75" x14ac:dyDescent="0.2">
      <c r="F319" s="13"/>
      <c r="G319" s="13"/>
      <c r="H319" s="10"/>
      <c r="I319" s="10"/>
      <c r="J319" s="10"/>
      <c r="K319" s="10"/>
      <c r="L319" s="10"/>
    </row>
    <row r="320" spans="6:12" ht="12.75" x14ac:dyDescent="0.2">
      <c r="F320" s="13"/>
      <c r="G320" s="13"/>
      <c r="H320" s="10"/>
      <c r="I320" s="10"/>
      <c r="J320" s="10"/>
      <c r="K320" s="10"/>
      <c r="L320" s="10"/>
    </row>
    <row r="321" spans="6:12" ht="12.75" x14ac:dyDescent="0.2">
      <c r="F321" s="13"/>
      <c r="G321" s="13"/>
      <c r="H321" s="10"/>
      <c r="I321" s="10"/>
      <c r="J321" s="10"/>
      <c r="K321" s="10"/>
      <c r="L321" s="10"/>
    </row>
    <row r="322" spans="6:12" ht="12.75" x14ac:dyDescent="0.2">
      <c r="F322" s="13"/>
      <c r="G322" s="13"/>
      <c r="H322" s="10"/>
      <c r="I322" s="10"/>
      <c r="J322" s="10"/>
      <c r="K322" s="10"/>
      <c r="L322" s="10"/>
    </row>
    <row r="323" spans="6:12" ht="12.75" x14ac:dyDescent="0.2">
      <c r="F323" s="13"/>
      <c r="G323" s="13"/>
      <c r="H323" s="10"/>
      <c r="I323" s="10"/>
      <c r="J323" s="10"/>
      <c r="K323" s="10"/>
      <c r="L323" s="10"/>
    </row>
    <row r="324" spans="6:12" ht="12.75" x14ac:dyDescent="0.2">
      <c r="F324" s="13"/>
      <c r="G324" s="13"/>
      <c r="H324" s="10"/>
      <c r="I324" s="10"/>
      <c r="J324" s="10"/>
      <c r="K324" s="10"/>
      <c r="L324" s="10"/>
    </row>
    <row r="325" spans="6:12" ht="12.75" x14ac:dyDescent="0.2">
      <c r="F325" s="13"/>
      <c r="G325" s="13"/>
      <c r="H325" s="10"/>
      <c r="I325" s="10"/>
      <c r="J325" s="10"/>
      <c r="K325" s="10"/>
      <c r="L325" s="10"/>
    </row>
    <row r="326" spans="6:12" ht="12.75" x14ac:dyDescent="0.2">
      <c r="F326" s="13"/>
      <c r="G326" s="13"/>
      <c r="H326" s="10"/>
      <c r="I326" s="10"/>
      <c r="J326" s="10"/>
      <c r="K326" s="10"/>
      <c r="L326" s="10"/>
    </row>
    <row r="327" spans="6:12" ht="12.75" x14ac:dyDescent="0.2">
      <c r="F327" s="13"/>
      <c r="G327" s="13"/>
      <c r="H327" s="10"/>
      <c r="I327" s="10"/>
      <c r="J327" s="10"/>
      <c r="K327" s="10"/>
      <c r="L327" s="10"/>
    </row>
    <row r="328" spans="6:12" ht="12.75" x14ac:dyDescent="0.2">
      <c r="F328" s="13"/>
      <c r="G328" s="13"/>
      <c r="H328" s="10"/>
      <c r="I328" s="10"/>
      <c r="J328" s="10"/>
      <c r="K328" s="10"/>
      <c r="L328" s="10"/>
    </row>
    <row r="329" spans="6:12" ht="12.75" x14ac:dyDescent="0.2">
      <c r="F329" s="13"/>
      <c r="G329" s="13"/>
      <c r="H329" s="10"/>
      <c r="I329" s="10"/>
      <c r="J329" s="10"/>
      <c r="K329" s="10"/>
      <c r="L329" s="10"/>
    </row>
    <row r="330" spans="6:12" ht="12.75" x14ac:dyDescent="0.2">
      <c r="F330" s="13"/>
      <c r="G330" s="13"/>
      <c r="H330" s="10"/>
      <c r="I330" s="10"/>
      <c r="J330" s="10"/>
      <c r="K330" s="10"/>
      <c r="L330" s="10"/>
    </row>
    <row r="331" spans="6:12" ht="12.75" x14ac:dyDescent="0.2">
      <c r="F331" s="13"/>
      <c r="G331" s="13"/>
      <c r="H331" s="10"/>
      <c r="I331" s="10"/>
      <c r="J331" s="10"/>
      <c r="K331" s="10"/>
      <c r="L331" s="10"/>
    </row>
    <row r="332" spans="6:12" ht="12.75" x14ac:dyDescent="0.2">
      <c r="F332" s="13"/>
      <c r="G332" s="13"/>
      <c r="H332" s="10"/>
      <c r="I332" s="10"/>
      <c r="J332" s="10"/>
      <c r="K332" s="10"/>
      <c r="L332" s="10"/>
    </row>
    <row r="333" spans="6:12" ht="12.75" x14ac:dyDescent="0.2">
      <c r="F333" s="13"/>
      <c r="G333" s="13"/>
      <c r="H333" s="10"/>
      <c r="I333" s="10"/>
      <c r="J333" s="10"/>
      <c r="K333" s="10"/>
      <c r="L333" s="10"/>
    </row>
    <row r="334" spans="6:12" ht="12.75" x14ac:dyDescent="0.2">
      <c r="F334" s="13"/>
      <c r="G334" s="13"/>
      <c r="H334" s="10"/>
      <c r="I334" s="10"/>
      <c r="J334" s="10"/>
      <c r="K334" s="10"/>
      <c r="L334" s="10"/>
    </row>
    <row r="335" spans="6:12" ht="12.75" x14ac:dyDescent="0.2">
      <c r="F335" s="13"/>
      <c r="G335" s="13"/>
      <c r="H335" s="10"/>
      <c r="I335" s="10"/>
      <c r="J335" s="10"/>
      <c r="K335" s="10"/>
      <c r="L335" s="10"/>
    </row>
    <row r="336" spans="6:12" ht="12.75" x14ac:dyDescent="0.2">
      <c r="F336" s="13"/>
      <c r="G336" s="13"/>
      <c r="H336" s="10"/>
      <c r="I336" s="10"/>
      <c r="J336" s="10"/>
      <c r="K336" s="10"/>
      <c r="L336" s="10"/>
    </row>
    <row r="337" spans="6:12" ht="12.75" x14ac:dyDescent="0.2">
      <c r="F337" s="13"/>
      <c r="G337" s="13"/>
      <c r="H337" s="10"/>
      <c r="I337" s="10"/>
      <c r="J337" s="10"/>
      <c r="K337" s="10"/>
      <c r="L337" s="10"/>
    </row>
    <row r="338" spans="6:12" ht="12.75" x14ac:dyDescent="0.2">
      <c r="F338" s="13"/>
      <c r="G338" s="13"/>
      <c r="H338" s="10"/>
      <c r="I338" s="10"/>
      <c r="J338" s="10"/>
      <c r="K338" s="10"/>
      <c r="L338" s="10"/>
    </row>
    <row r="339" spans="6:12" ht="12.75" x14ac:dyDescent="0.2">
      <c r="F339" s="13"/>
      <c r="G339" s="13"/>
      <c r="H339" s="10"/>
      <c r="I339" s="10"/>
      <c r="J339" s="10"/>
      <c r="K339" s="10"/>
      <c r="L339" s="10"/>
    </row>
    <row r="340" spans="6:12" ht="12.75" x14ac:dyDescent="0.2">
      <c r="F340" s="13"/>
      <c r="G340" s="13"/>
      <c r="H340" s="10"/>
      <c r="I340" s="10"/>
      <c r="J340" s="10"/>
      <c r="K340" s="10"/>
      <c r="L340" s="10"/>
    </row>
    <row r="341" spans="6:12" ht="12.75" x14ac:dyDescent="0.2">
      <c r="F341" s="13"/>
      <c r="G341" s="13"/>
      <c r="H341" s="10"/>
      <c r="I341" s="10"/>
      <c r="J341" s="10"/>
      <c r="K341" s="10"/>
      <c r="L341" s="10"/>
    </row>
    <row r="342" spans="6:12" ht="12.75" x14ac:dyDescent="0.2">
      <c r="F342" s="13"/>
      <c r="G342" s="13"/>
      <c r="H342" s="10"/>
      <c r="I342" s="10"/>
      <c r="J342" s="10"/>
      <c r="K342" s="10"/>
      <c r="L342" s="10"/>
    </row>
    <row r="343" spans="6:12" ht="12.75" x14ac:dyDescent="0.2">
      <c r="F343" s="13"/>
      <c r="G343" s="13"/>
      <c r="H343" s="10"/>
      <c r="I343" s="10"/>
      <c r="J343" s="10"/>
      <c r="K343" s="10"/>
      <c r="L343" s="10"/>
    </row>
    <row r="344" spans="6:12" ht="12.75" x14ac:dyDescent="0.2">
      <c r="F344" s="13"/>
      <c r="G344" s="13"/>
      <c r="H344" s="10"/>
      <c r="I344" s="10"/>
      <c r="J344" s="10"/>
      <c r="K344" s="10"/>
      <c r="L344" s="10"/>
    </row>
    <row r="345" spans="6:12" ht="12.75" x14ac:dyDescent="0.2">
      <c r="F345" s="13"/>
      <c r="G345" s="13"/>
      <c r="H345" s="10"/>
      <c r="I345" s="10"/>
      <c r="J345" s="10"/>
      <c r="K345" s="10"/>
      <c r="L345" s="10"/>
    </row>
    <row r="346" spans="6:12" ht="12.75" x14ac:dyDescent="0.2">
      <c r="F346" s="13"/>
      <c r="G346" s="13"/>
      <c r="H346" s="10"/>
      <c r="I346" s="10"/>
      <c r="J346" s="10"/>
      <c r="K346" s="10"/>
      <c r="L346" s="10"/>
    </row>
    <row r="347" spans="6:12" ht="12.75" x14ac:dyDescent="0.2">
      <c r="F347" s="13"/>
      <c r="G347" s="13"/>
      <c r="H347" s="10"/>
      <c r="I347" s="10"/>
      <c r="J347" s="10"/>
      <c r="K347" s="10"/>
      <c r="L347" s="10"/>
    </row>
    <row r="348" spans="6:12" ht="12.75" x14ac:dyDescent="0.2">
      <c r="F348" s="13"/>
      <c r="G348" s="13"/>
      <c r="H348" s="10"/>
      <c r="I348" s="10"/>
      <c r="J348" s="10"/>
      <c r="K348" s="10"/>
      <c r="L348" s="10"/>
    </row>
    <row r="349" spans="6:12" ht="12.75" x14ac:dyDescent="0.2">
      <c r="F349" s="13"/>
      <c r="G349" s="13"/>
      <c r="H349" s="10"/>
      <c r="I349" s="10"/>
      <c r="J349" s="10"/>
      <c r="K349" s="10"/>
      <c r="L349" s="10"/>
    </row>
    <row r="350" spans="6:12" ht="12.75" x14ac:dyDescent="0.2">
      <c r="F350" s="13"/>
      <c r="G350" s="13"/>
      <c r="H350" s="10"/>
      <c r="I350" s="10"/>
      <c r="J350" s="10"/>
      <c r="K350" s="10"/>
      <c r="L350" s="10"/>
    </row>
    <row r="351" spans="6:12" ht="12.75" x14ac:dyDescent="0.2">
      <c r="F351" s="13"/>
      <c r="G351" s="13"/>
      <c r="H351" s="10"/>
      <c r="I351" s="10"/>
      <c r="J351" s="10"/>
      <c r="K351" s="10"/>
      <c r="L351" s="10"/>
    </row>
    <row r="352" spans="6:12" ht="12.75" x14ac:dyDescent="0.2">
      <c r="F352" s="13"/>
      <c r="G352" s="13"/>
      <c r="H352" s="10"/>
      <c r="I352" s="10"/>
      <c r="J352" s="10"/>
      <c r="K352" s="10"/>
      <c r="L352" s="10"/>
    </row>
    <row r="353" spans="6:12" ht="12.75" x14ac:dyDescent="0.2">
      <c r="F353" s="13"/>
      <c r="G353" s="13"/>
      <c r="H353" s="10"/>
      <c r="I353" s="10"/>
      <c r="J353" s="10"/>
      <c r="K353" s="10"/>
      <c r="L353" s="10"/>
    </row>
    <row r="354" spans="6:12" ht="12.75" x14ac:dyDescent="0.2">
      <c r="F354" s="13"/>
      <c r="G354" s="13"/>
      <c r="H354" s="10"/>
      <c r="I354" s="10"/>
      <c r="J354" s="10"/>
      <c r="K354" s="10"/>
      <c r="L354" s="10"/>
    </row>
    <row r="355" spans="6:12" ht="12.75" x14ac:dyDescent="0.2">
      <c r="F355" s="13"/>
      <c r="G355" s="13"/>
      <c r="H355" s="10"/>
      <c r="I355" s="10"/>
      <c r="J355" s="10"/>
      <c r="K355" s="10"/>
      <c r="L355" s="10"/>
    </row>
    <row r="356" spans="6:12" ht="12.75" x14ac:dyDescent="0.2">
      <c r="F356" s="13"/>
      <c r="G356" s="13"/>
      <c r="H356" s="10"/>
      <c r="I356" s="10"/>
      <c r="J356" s="10"/>
      <c r="K356" s="10"/>
      <c r="L356" s="10"/>
    </row>
    <row r="357" spans="6:12" ht="12.75" x14ac:dyDescent="0.2">
      <c r="F357" s="13"/>
      <c r="G357" s="13"/>
      <c r="H357" s="10"/>
      <c r="I357" s="10"/>
      <c r="J357" s="10"/>
      <c r="K357" s="10"/>
      <c r="L357" s="10"/>
    </row>
    <row r="358" spans="6:12" ht="12.75" x14ac:dyDescent="0.2">
      <c r="F358" s="13"/>
      <c r="G358" s="13"/>
      <c r="H358" s="10"/>
      <c r="I358" s="10"/>
      <c r="J358" s="10"/>
      <c r="K358" s="10"/>
      <c r="L358" s="10"/>
    </row>
    <row r="359" spans="6:12" ht="12.75" x14ac:dyDescent="0.2">
      <c r="F359" s="13"/>
      <c r="G359" s="13"/>
      <c r="H359" s="10"/>
      <c r="I359" s="10"/>
      <c r="J359" s="10"/>
      <c r="K359" s="10"/>
      <c r="L359" s="10"/>
    </row>
    <row r="360" spans="6:12" ht="12.75" x14ac:dyDescent="0.2">
      <c r="F360" s="13"/>
      <c r="G360" s="13"/>
      <c r="H360" s="10"/>
      <c r="I360" s="10"/>
      <c r="J360" s="10"/>
      <c r="K360" s="10"/>
      <c r="L360" s="10"/>
    </row>
    <row r="361" spans="6:12" ht="12.75" x14ac:dyDescent="0.2">
      <c r="F361" s="13"/>
      <c r="G361" s="13"/>
      <c r="H361" s="10"/>
      <c r="I361" s="10"/>
      <c r="J361" s="10"/>
      <c r="K361" s="10"/>
      <c r="L361" s="10"/>
    </row>
    <row r="362" spans="6:12" ht="12.75" x14ac:dyDescent="0.2">
      <c r="F362" s="13"/>
      <c r="G362" s="13"/>
      <c r="H362" s="10"/>
      <c r="I362" s="10"/>
      <c r="J362" s="10"/>
      <c r="K362" s="10"/>
      <c r="L362" s="10"/>
    </row>
    <row r="363" spans="6:12" ht="12.75" x14ac:dyDescent="0.2">
      <c r="F363" s="13"/>
      <c r="G363" s="13"/>
      <c r="H363" s="10"/>
      <c r="I363" s="10"/>
      <c r="J363" s="10"/>
      <c r="K363" s="10"/>
      <c r="L363" s="10"/>
    </row>
    <row r="364" spans="6:12" ht="12.75" x14ac:dyDescent="0.2">
      <c r="F364" s="13"/>
      <c r="G364" s="13"/>
      <c r="H364" s="10"/>
      <c r="I364" s="10"/>
      <c r="J364" s="10"/>
      <c r="K364" s="10"/>
      <c r="L364" s="10"/>
    </row>
    <row r="365" spans="6:12" ht="12.75" x14ac:dyDescent="0.2">
      <c r="F365" s="13"/>
      <c r="G365" s="13"/>
      <c r="H365" s="10"/>
      <c r="I365" s="10"/>
      <c r="J365" s="10"/>
      <c r="K365" s="10"/>
      <c r="L365" s="10"/>
    </row>
    <row r="366" spans="6:12" ht="12.75" x14ac:dyDescent="0.2">
      <c r="F366" s="13"/>
      <c r="G366" s="13"/>
      <c r="H366" s="10"/>
      <c r="I366" s="10"/>
      <c r="J366" s="10"/>
      <c r="K366" s="10"/>
      <c r="L366" s="10"/>
    </row>
    <row r="367" spans="6:12" ht="12.75" x14ac:dyDescent="0.2">
      <c r="F367" s="13"/>
      <c r="G367" s="13"/>
      <c r="H367" s="10"/>
      <c r="I367" s="10"/>
      <c r="J367" s="10"/>
      <c r="K367" s="10"/>
      <c r="L367" s="10"/>
    </row>
    <row r="368" spans="6:12" ht="12.75" x14ac:dyDescent="0.2">
      <c r="F368" s="13"/>
      <c r="G368" s="13"/>
      <c r="H368" s="10"/>
      <c r="I368" s="10"/>
      <c r="J368" s="10"/>
      <c r="K368" s="10"/>
      <c r="L368" s="10"/>
    </row>
    <row r="369" spans="6:12" ht="12.75" x14ac:dyDescent="0.2">
      <c r="F369" s="13"/>
      <c r="G369" s="13"/>
      <c r="H369" s="10"/>
      <c r="I369" s="10"/>
      <c r="J369" s="10"/>
      <c r="K369" s="10"/>
      <c r="L369" s="10"/>
    </row>
    <row r="370" spans="6:12" ht="12.75" x14ac:dyDescent="0.2">
      <c r="F370" s="13"/>
      <c r="G370" s="13"/>
      <c r="H370" s="10"/>
      <c r="I370" s="10"/>
      <c r="J370" s="10"/>
      <c r="K370" s="10"/>
      <c r="L370" s="10"/>
    </row>
    <row r="371" spans="6:12" ht="12.75" x14ac:dyDescent="0.2">
      <c r="F371" s="13"/>
      <c r="G371" s="13"/>
      <c r="H371" s="10"/>
      <c r="I371" s="10"/>
      <c r="J371" s="10"/>
      <c r="K371" s="10"/>
      <c r="L371" s="10"/>
    </row>
    <row r="372" spans="6:12" ht="12.75" x14ac:dyDescent="0.2">
      <c r="F372" s="13"/>
      <c r="G372" s="13"/>
      <c r="H372" s="10"/>
      <c r="I372" s="10"/>
      <c r="J372" s="10"/>
      <c r="K372" s="10"/>
      <c r="L372" s="10"/>
    </row>
    <row r="373" spans="6:12" ht="12.75" x14ac:dyDescent="0.2">
      <c r="F373" s="13"/>
      <c r="G373" s="13"/>
      <c r="H373" s="10"/>
      <c r="I373" s="10"/>
      <c r="J373" s="10"/>
      <c r="K373" s="10"/>
      <c r="L373" s="10"/>
    </row>
    <row r="374" spans="6:12" ht="12.75" x14ac:dyDescent="0.2">
      <c r="F374" s="13"/>
      <c r="G374" s="13"/>
      <c r="H374" s="10"/>
      <c r="I374" s="10"/>
      <c r="J374" s="10"/>
      <c r="K374" s="10"/>
      <c r="L374" s="10"/>
    </row>
    <row r="375" spans="6:12" ht="12.75" x14ac:dyDescent="0.2">
      <c r="F375" s="13"/>
      <c r="G375" s="13"/>
      <c r="H375" s="10"/>
      <c r="I375" s="10"/>
      <c r="J375" s="10"/>
      <c r="K375" s="10"/>
      <c r="L375" s="10"/>
    </row>
    <row r="376" spans="6:12" ht="12.75" x14ac:dyDescent="0.2">
      <c r="F376" s="13"/>
      <c r="G376" s="13"/>
      <c r="H376" s="10"/>
      <c r="I376" s="10"/>
      <c r="J376" s="10"/>
      <c r="K376" s="10"/>
      <c r="L376" s="10"/>
    </row>
    <row r="377" spans="6:12" ht="12.75" x14ac:dyDescent="0.2">
      <c r="F377" s="13"/>
      <c r="G377" s="13"/>
      <c r="H377" s="10"/>
      <c r="I377" s="10"/>
      <c r="J377" s="10"/>
      <c r="K377" s="10"/>
      <c r="L377" s="10"/>
    </row>
    <row r="378" spans="6:12" ht="12.75" x14ac:dyDescent="0.2">
      <c r="F378" s="13"/>
      <c r="G378" s="13"/>
      <c r="H378" s="10"/>
      <c r="I378" s="10"/>
      <c r="J378" s="10"/>
      <c r="K378" s="10"/>
      <c r="L378" s="10"/>
    </row>
    <row r="379" spans="6:12" ht="12.75" x14ac:dyDescent="0.2">
      <c r="F379" s="13"/>
      <c r="G379" s="13"/>
      <c r="H379" s="10"/>
      <c r="I379" s="10"/>
      <c r="J379" s="10"/>
      <c r="K379" s="10"/>
      <c r="L379" s="10"/>
    </row>
    <row r="380" spans="6:12" ht="12.75" x14ac:dyDescent="0.2">
      <c r="F380" s="13"/>
      <c r="G380" s="13"/>
      <c r="H380" s="10"/>
      <c r="I380" s="10"/>
      <c r="J380" s="10"/>
      <c r="K380" s="10"/>
      <c r="L380" s="10"/>
    </row>
    <row r="381" spans="6:12" ht="12.75" x14ac:dyDescent="0.2">
      <c r="F381" s="13"/>
      <c r="G381" s="13"/>
      <c r="H381" s="10"/>
      <c r="I381" s="10"/>
      <c r="J381" s="10"/>
      <c r="K381" s="10"/>
      <c r="L381" s="10"/>
    </row>
    <row r="382" spans="6:12" ht="12.75" x14ac:dyDescent="0.2">
      <c r="F382" s="13"/>
      <c r="G382" s="13"/>
      <c r="H382" s="10"/>
      <c r="I382" s="10"/>
      <c r="J382" s="10"/>
      <c r="K382" s="10"/>
      <c r="L382" s="10"/>
    </row>
    <row r="383" spans="6:12" ht="12.75" x14ac:dyDescent="0.2">
      <c r="F383" s="13"/>
      <c r="G383" s="13"/>
      <c r="H383" s="10"/>
      <c r="I383" s="10"/>
      <c r="J383" s="10"/>
      <c r="K383" s="10"/>
      <c r="L383" s="10"/>
    </row>
    <row r="384" spans="6:12" ht="12.75" x14ac:dyDescent="0.2">
      <c r="F384" s="13"/>
      <c r="G384" s="13"/>
      <c r="H384" s="10"/>
      <c r="I384" s="10"/>
      <c r="J384" s="10"/>
      <c r="K384" s="10"/>
      <c r="L384" s="10"/>
    </row>
    <row r="385" spans="6:12" ht="12.75" x14ac:dyDescent="0.2">
      <c r="F385" s="13"/>
      <c r="G385" s="13"/>
      <c r="H385" s="10"/>
      <c r="I385" s="10"/>
      <c r="J385" s="10"/>
      <c r="K385" s="10"/>
      <c r="L385" s="10"/>
    </row>
    <row r="386" spans="6:12" ht="12.75" x14ac:dyDescent="0.2">
      <c r="F386" s="13"/>
      <c r="G386" s="13"/>
      <c r="H386" s="10"/>
      <c r="I386" s="10"/>
      <c r="J386" s="10"/>
      <c r="K386" s="10"/>
      <c r="L386" s="10"/>
    </row>
    <row r="387" spans="6:12" ht="12.75" x14ac:dyDescent="0.2">
      <c r="F387" s="13"/>
      <c r="G387" s="13"/>
      <c r="H387" s="10"/>
      <c r="I387" s="10"/>
      <c r="J387" s="10"/>
      <c r="K387" s="10"/>
      <c r="L387" s="10"/>
    </row>
    <row r="388" spans="6:12" ht="12.75" x14ac:dyDescent="0.2">
      <c r="F388" s="13"/>
      <c r="G388" s="13"/>
      <c r="H388" s="10"/>
      <c r="I388" s="10"/>
      <c r="J388" s="10"/>
      <c r="K388" s="10"/>
      <c r="L388" s="10"/>
    </row>
    <row r="389" spans="6:12" ht="12.75" x14ac:dyDescent="0.2">
      <c r="F389" s="13"/>
      <c r="G389" s="13"/>
      <c r="H389" s="10"/>
      <c r="I389" s="10"/>
      <c r="J389" s="10"/>
      <c r="K389" s="10"/>
      <c r="L389" s="10"/>
    </row>
    <row r="390" spans="6:12" ht="12.75" x14ac:dyDescent="0.2">
      <c r="F390" s="13"/>
      <c r="G390" s="13"/>
      <c r="H390" s="10"/>
      <c r="I390" s="10"/>
      <c r="J390" s="10"/>
      <c r="K390" s="10"/>
      <c r="L390" s="10"/>
    </row>
    <row r="391" spans="6:12" ht="12.75" x14ac:dyDescent="0.2">
      <c r="F391" s="13"/>
      <c r="G391" s="13"/>
      <c r="H391" s="10"/>
      <c r="I391" s="10"/>
      <c r="J391" s="10"/>
      <c r="K391" s="10"/>
      <c r="L391" s="10"/>
    </row>
    <row r="392" spans="6:12" ht="12.75" x14ac:dyDescent="0.2">
      <c r="F392" s="13"/>
      <c r="G392" s="13"/>
      <c r="H392" s="10"/>
      <c r="I392" s="10"/>
      <c r="J392" s="10"/>
      <c r="K392" s="10"/>
      <c r="L392" s="10"/>
    </row>
    <row r="393" spans="6:12" ht="12.75" x14ac:dyDescent="0.2">
      <c r="F393" s="13"/>
      <c r="G393" s="13"/>
      <c r="H393" s="10"/>
      <c r="I393" s="10"/>
      <c r="J393" s="10"/>
      <c r="K393" s="10"/>
      <c r="L393" s="10"/>
    </row>
    <row r="394" spans="6:12" ht="12.75" x14ac:dyDescent="0.2">
      <c r="F394" s="13"/>
      <c r="G394" s="13"/>
      <c r="H394" s="10"/>
      <c r="I394" s="10"/>
      <c r="J394" s="10"/>
      <c r="K394" s="10"/>
      <c r="L394" s="10"/>
    </row>
    <row r="395" spans="6:12" ht="12.75" x14ac:dyDescent="0.2">
      <c r="F395" s="13"/>
      <c r="G395" s="13"/>
      <c r="H395" s="10"/>
      <c r="I395" s="10"/>
      <c r="J395" s="10"/>
      <c r="K395" s="10"/>
      <c r="L395" s="10"/>
    </row>
    <row r="396" spans="6:12" ht="12.75" x14ac:dyDescent="0.2">
      <c r="F396" s="13"/>
      <c r="G396" s="13"/>
      <c r="H396" s="10"/>
      <c r="I396" s="10"/>
      <c r="J396" s="10"/>
      <c r="K396" s="10"/>
      <c r="L396" s="10"/>
    </row>
    <row r="397" spans="6:12" ht="12.75" x14ac:dyDescent="0.2">
      <c r="F397" s="13"/>
      <c r="G397" s="13"/>
      <c r="H397" s="10"/>
      <c r="I397" s="10"/>
      <c r="J397" s="10"/>
      <c r="K397" s="10"/>
      <c r="L397" s="10"/>
    </row>
    <row r="398" spans="6:12" ht="12.75" x14ac:dyDescent="0.2">
      <c r="F398" s="13"/>
      <c r="G398" s="13"/>
      <c r="H398" s="10"/>
      <c r="I398" s="10"/>
      <c r="J398" s="10"/>
      <c r="K398" s="10"/>
      <c r="L398" s="10"/>
    </row>
    <row r="399" spans="6:12" ht="12.75" x14ac:dyDescent="0.2">
      <c r="F399" s="13"/>
      <c r="G399" s="13"/>
      <c r="H399" s="10"/>
      <c r="I399" s="10"/>
      <c r="J399" s="10"/>
      <c r="K399" s="10"/>
      <c r="L399" s="10"/>
    </row>
    <row r="400" spans="6:12" ht="12.75" x14ac:dyDescent="0.2">
      <c r="F400" s="13"/>
      <c r="G400" s="13"/>
      <c r="H400" s="10"/>
      <c r="I400" s="10"/>
      <c r="J400" s="10"/>
      <c r="K400" s="10"/>
      <c r="L400" s="10"/>
    </row>
    <row r="401" spans="6:12" ht="12.75" x14ac:dyDescent="0.2">
      <c r="F401" s="13"/>
      <c r="G401" s="13"/>
      <c r="H401" s="10"/>
      <c r="I401" s="10"/>
      <c r="J401" s="10"/>
      <c r="K401" s="10"/>
      <c r="L401" s="10"/>
    </row>
    <row r="402" spans="6:12" ht="12.75" x14ac:dyDescent="0.2">
      <c r="F402" s="13"/>
      <c r="G402" s="13"/>
      <c r="H402" s="10"/>
      <c r="I402" s="10"/>
      <c r="J402" s="10"/>
      <c r="K402" s="10"/>
      <c r="L402" s="10"/>
    </row>
    <row r="403" spans="6:12" ht="12.75" x14ac:dyDescent="0.2">
      <c r="F403" s="13"/>
      <c r="G403" s="13"/>
      <c r="H403" s="10"/>
      <c r="I403" s="10"/>
      <c r="J403" s="10"/>
      <c r="K403" s="10"/>
      <c r="L403" s="10"/>
    </row>
    <row r="404" spans="6:12" ht="12.75" x14ac:dyDescent="0.2">
      <c r="F404" s="13"/>
      <c r="G404" s="13"/>
      <c r="H404" s="10"/>
      <c r="I404" s="10"/>
      <c r="J404" s="10"/>
      <c r="K404" s="10"/>
      <c r="L404" s="10"/>
    </row>
    <row r="405" spans="6:12" ht="12.75" x14ac:dyDescent="0.2">
      <c r="F405" s="13"/>
      <c r="G405" s="13"/>
      <c r="H405" s="10"/>
      <c r="I405" s="10"/>
      <c r="J405" s="10"/>
      <c r="K405" s="10"/>
      <c r="L405" s="10"/>
    </row>
    <row r="406" spans="6:12" ht="12.75" x14ac:dyDescent="0.2">
      <c r="F406" s="13"/>
      <c r="G406" s="13"/>
      <c r="H406" s="10"/>
      <c r="I406" s="10"/>
      <c r="J406" s="10"/>
      <c r="K406" s="10"/>
      <c r="L406" s="10"/>
    </row>
    <row r="407" spans="6:12" ht="12.75" x14ac:dyDescent="0.2">
      <c r="F407" s="13"/>
      <c r="G407" s="13"/>
      <c r="H407" s="10"/>
      <c r="I407" s="10"/>
      <c r="J407" s="10"/>
      <c r="K407" s="10"/>
      <c r="L407" s="10"/>
    </row>
    <row r="408" spans="6:12" ht="12.75" x14ac:dyDescent="0.2">
      <c r="F408" s="13"/>
      <c r="G408" s="13"/>
      <c r="H408" s="10"/>
      <c r="I408" s="10"/>
      <c r="J408" s="10"/>
      <c r="K408" s="10"/>
      <c r="L408" s="10"/>
    </row>
    <row r="409" spans="6:12" ht="12.75" x14ac:dyDescent="0.2">
      <c r="F409" s="13"/>
      <c r="G409" s="13"/>
      <c r="H409" s="10"/>
      <c r="I409" s="10"/>
      <c r="J409" s="10"/>
      <c r="K409" s="10"/>
      <c r="L409" s="10"/>
    </row>
    <row r="410" spans="6:12" ht="12.75" x14ac:dyDescent="0.2">
      <c r="F410" s="13"/>
      <c r="G410" s="13"/>
      <c r="H410" s="10"/>
      <c r="I410" s="10"/>
      <c r="J410" s="10"/>
      <c r="K410" s="10"/>
      <c r="L410" s="10"/>
    </row>
    <row r="411" spans="6:12" ht="12.75" x14ac:dyDescent="0.2">
      <c r="F411" s="13"/>
      <c r="G411" s="13"/>
      <c r="H411" s="10"/>
      <c r="I411" s="10"/>
      <c r="J411" s="10"/>
      <c r="K411" s="10"/>
      <c r="L411" s="10"/>
    </row>
    <row r="412" spans="6:12" ht="12.75" x14ac:dyDescent="0.2">
      <c r="F412" s="13"/>
      <c r="G412" s="13"/>
      <c r="H412" s="10"/>
      <c r="I412" s="10"/>
      <c r="J412" s="10"/>
      <c r="K412" s="10"/>
      <c r="L412" s="10"/>
    </row>
    <row r="413" spans="6:12" ht="12.75" x14ac:dyDescent="0.2">
      <c r="F413" s="13"/>
      <c r="G413" s="13"/>
      <c r="H413" s="10"/>
      <c r="I413" s="10"/>
      <c r="J413" s="10"/>
      <c r="K413" s="10"/>
      <c r="L413" s="10"/>
    </row>
    <row r="414" spans="6:12" ht="12.75" x14ac:dyDescent="0.2">
      <c r="F414" s="13"/>
      <c r="G414" s="13"/>
      <c r="H414" s="10"/>
      <c r="I414" s="10"/>
      <c r="J414" s="10"/>
      <c r="K414" s="10"/>
      <c r="L414" s="10"/>
    </row>
    <row r="415" spans="6:12" ht="12.75" x14ac:dyDescent="0.2">
      <c r="F415" s="13"/>
      <c r="G415" s="13"/>
      <c r="H415" s="10"/>
      <c r="I415" s="10"/>
      <c r="J415" s="10"/>
      <c r="K415" s="10"/>
      <c r="L415" s="10"/>
    </row>
    <row r="416" spans="6:12" ht="12.75" x14ac:dyDescent="0.2">
      <c r="F416" s="13"/>
      <c r="G416" s="13"/>
      <c r="H416" s="10"/>
      <c r="I416" s="10"/>
      <c r="J416" s="10"/>
      <c r="K416" s="10"/>
      <c r="L416" s="10"/>
    </row>
    <row r="417" spans="6:12" ht="12.75" x14ac:dyDescent="0.2">
      <c r="F417" s="13"/>
      <c r="G417" s="13"/>
      <c r="H417" s="10"/>
      <c r="I417" s="10"/>
      <c r="J417" s="10"/>
      <c r="K417" s="10"/>
      <c r="L417" s="10"/>
    </row>
    <row r="418" spans="6:12" ht="12.75" x14ac:dyDescent="0.2">
      <c r="F418" s="13"/>
      <c r="G418" s="13"/>
      <c r="H418" s="10"/>
      <c r="I418" s="10"/>
      <c r="J418" s="10"/>
      <c r="K418" s="10"/>
      <c r="L418" s="10"/>
    </row>
    <row r="419" spans="6:12" ht="12.75" x14ac:dyDescent="0.2">
      <c r="F419" s="13"/>
      <c r="G419" s="13"/>
      <c r="H419" s="10"/>
      <c r="I419" s="10"/>
      <c r="J419" s="10"/>
      <c r="K419" s="10"/>
      <c r="L419" s="10"/>
    </row>
    <row r="420" spans="6:12" ht="12.75" x14ac:dyDescent="0.2">
      <c r="F420" s="13"/>
      <c r="G420" s="13"/>
      <c r="H420" s="10"/>
      <c r="I420" s="10"/>
      <c r="J420" s="10"/>
      <c r="K420" s="10"/>
      <c r="L420" s="10"/>
    </row>
    <row r="421" spans="6:12" ht="12.75" x14ac:dyDescent="0.2">
      <c r="F421" s="13"/>
      <c r="G421" s="13"/>
      <c r="H421" s="10"/>
      <c r="I421" s="10"/>
      <c r="J421" s="10"/>
      <c r="K421" s="10"/>
      <c r="L421" s="10"/>
    </row>
    <row r="422" spans="6:12" ht="12.75" x14ac:dyDescent="0.2">
      <c r="F422" s="13"/>
      <c r="G422" s="13"/>
      <c r="H422" s="10"/>
      <c r="I422" s="10"/>
      <c r="J422" s="10"/>
      <c r="K422" s="10"/>
      <c r="L422" s="10"/>
    </row>
    <row r="423" spans="6:12" ht="12.75" x14ac:dyDescent="0.2">
      <c r="F423" s="13"/>
      <c r="G423" s="13"/>
      <c r="H423" s="10"/>
      <c r="I423" s="10"/>
      <c r="J423" s="10"/>
      <c r="K423" s="10"/>
      <c r="L423" s="10"/>
    </row>
    <row r="424" spans="6:12" ht="12.75" x14ac:dyDescent="0.2">
      <c r="F424" s="13"/>
      <c r="G424" s="13"/>
      <c r="H424" s="10"/>
      <c r="I424" s="10"/>
      <c r="J424" s="10"/>
      <c r="K424" s="10"/>
      <c r="L424" s="10"/>
    </row>
    <row r="425" spans="6:12" ht="12.75" x14ac:dyDescent="0.2">
      <c r="F425" s="13"/>
      <c r="G425" s="13"/>
      <c r="H425" s="10"/>
      <c r="I425" s="10"/>
      <c r="J425" s="10"/>
      <c r="K425" s="10"/>
      <c r="L425" s="10"/>
    </row>
    <row r="426" spans="6:12" ht="12.75" x14ac:dyDescent="0.2">
      <c r="F426" s="13"/>
      <c r="G426" s="13"/>
      <c r="H426" s="10"/>
      <c r="I426" s="10"/>
      <c r="J426" s="10"/>
      <c r="K426" s="10"/>
      <c r="L426" s="10"/>
    </row>
    <row r="427" spans="6:12" ht="12.75" x14ac:dyDescent="0.2">
      <c r="F427" s="13"/>
      <c r="G427" s="13"/>
      <c r="H427" s="10"/>
      <c r="I427" s="10"/>
      <c r="J427" s="10"/>
      <c r="K427" s="10"/>
      <c r="L427" s="10"/>
    </row>
    <row r="428" spans="6:12" ht="12.75" x14ac:dyDescent="0.2">
      <c r="F428" s="13"/>
      <c r="G428" s="13"/>
      <c r="H428" s="10"/>
      <c r="I428" s="10"/>
      <c r="J428" s="10"/>
      <c r="K428" s="10"/>
      <c r="L428" s="10"/>
    </row>
    <row r="429" spans="6:12" ht="12.75" x14ac:dyDescent="0.2">
      <c r="F429" s="13"/>
      <c r="G429" s="13"/>
      <c r="H429" s="10"/>
      <c r="I429" s="10"/>
      <c r="J429" s="10"/>
      <c r="K429" s="10"/>
      <c r="L429" s="10"/>
    </row>
    <row r="430" spans="6:12" ht="12.75" x14ac:dyDescent="0.2">
      <c r="F430" s="13"/>
      <c r="G430" s="13"/>
      <c r="H430" s="10"/>
      <c r="I430" s="10"/>
      <c r="J430" s="10"/>
      <c r="K430" s="10"/>
      <c r="L430" s="10"/>
    </row>
    <row r="431" spans="6:12" ht="12.75" x14ac:dyDescent="0.2">
      <c r="F431" s="13"/>
      <c r="G431" s="13"/>
      <c r="H431" s="10"/>
      <c r="I431" s="10"/>
      <c r="J431" s="10"/>
      <c r="K431" s="10"/>
      <c r="L431" s="10"/>
    </row>
    <row r="432" spans="6:12" ht="12.75" x14ac:dyDescent="0.2">
      <c r="F432" s="13"/>
      <c r="G432" s="13"/>
      <c r="H432" s="10"/>
      <c r="I432" s="10"/>
      <c r="J432" s="10"/>
      <c r="K432" s="10"/>
      <c r="L432" s="10"/>
    </row>
    <row r="433" spans="6:12" ht="12.75" x14ac:dyDescent="0.2">
      <c r="F433" s="13"/>
      <c r="G433" s="13"/>
      <c r="H433" s="10"/>
      <c r="I433" s="10"/>
      <c r="J433" s="10"/>
      <c r="K433" s="10"/>
      <c r="L433" s="10"/>
    </row>
    <row r="434" spans="6:12" ht="12.75" x14ac:dyDescent="0.2">
      <c r="F434" s="13"/>
      <c r="G434" s="13"/>
      <c r="H434" s="10"/>
      <c r="I434" s="10"/>
      <c r="J434" s="10"/>
      <c r="K434" s="10"/>
      <c r="L434" s="10"/>
    </row>
    <row r="435" spans="6:12" ht="12.75" x14ac:dyDescent="0.2">
      <c r="F435" s="13"/>
      <c r="G435" s="13"/>
      <c r="H435" s="10"/>
      <c r="I435" s="10"/>
      <c r="J435" s="10"/>
      <c r="K435" s="10"/>
      <c r="L435" s="10"/>
    </row>
    <row r="436" spans="6:12" ht="12.75" x14ac:dyDescent="0.2">
      <c r="F436" s="13"/>
      <c r="G436" s="13"/>
      <c r="H436" s="10"/>
      <c r="I436" s="10"/>
      <c r="J436" s="10"/>
      <c r="K436" s="10"/>
      <c r="L436" s="10"/>
    </row>
    <row r="437" spans="6:12" ht="12.75" x14ac:dyDescent="0.2">
      <c r="F437" s="13"/>
      <c r="G437" s="13"/>
      <c r="H437" s="10"/>
      <c r="I437" s="10"/>
      <c r="J437" s="10"/>
      <c r="K437" s="10"/>
      <c r="L437" s="10"/>
    </row>
    <row r="438" spans="6:12" ht="12.75" x14ac:dyDescent="0.2">
      <c r="F438" s="13"/>
      <c r="G438" s="13"/>
      <c r="H438" s="10"/>
      <c r="I438" s="10"/>
      <c r="J438" s="10"/>
      <c r="K438" s="10"/>
      <c r="L438" s="10"/>
    </row>
    <row r="439" spans="6:12" ht="12.75" x14ac:dyDescent="0.2">
      <c r="F439" s="13"/>
      <c r="G439" s="13"/>
      <c r="H439" s="10"/>
      <c r="I439" s="10"/>
      <c r="J439" s="10"/>
      <c r="K439" s="10"/>
      <c r="L439" s="10"/>
    </row>
    <row r="440" spans="6:12" ht="12.75" x14ac:dyDescent="0.2">
      <c r="F440" s="13"/>
      <c r="G440" s="13"/>
      <c r="H440" s="10"/>
      <c r="I440" s="10"/>
      <c r="J440" s="10"/>
      <c r="K440" s="10"/>
      <c r="L440" s="10"/>
    </row>
    <row r="441" spans="6:12" ht="12.75" x14ac:dyDescent="0.2">
      <c r="F441" s="13"/>
      <c r="G441" s="13"/>
      <c r="H441" s="10"/>
      <c r="I441" s="10"/>
      <c r="J441" s="10"/>
      <c r="K441" s="10"/>
      <c r="L441" s="10"/>
    </row>
    <row r="442" spans="6:12" ht="12.75" x14ac:dyDescent="0.2">
      <c r="F442" s="13"/>
      <c r="G442" s="13"/>
      <c r="H442" s="10"/>
      <c r="I442" s="10"/>
      <c r="J442" s="10"/>
      <c r="K442" s="10"/>
      <c r="L442" s="10"/>
    </row>
    <row r="443" spans="6:12" ht="12.75" x14ac:dyDescent="0.2">
      <c r="F443" s="13"/>
      <c r="G443" s="13"/>
      <c r="H443" s="10"/>
      <c r="I443" s="10"/>
      <c r="J443" s="10"/>
      <c r="K443" s="10"/>
      <c r="L443" s="10"/>
    </row>
    <row r="444" spans="6:12" ht="12.75" x14ac:dyDescent="0.2">
      <c r="F444" s="13"/>
      <c r="G444" s="13"/>
      <c r="H444" s="10"/>
      <c r="I444" s="10"/>
      <c r="J444" s="10"/>
      <c r="K444" s="10"/>
      <c r="L444" s="10"/>
    </row>
    <row r="445" spans="6:12" ht="12.75" x14ac:dyDescent="0.2">
      <c r="F445" s="13"/>
      <c r="G445" s="13"/>
      <c r="H445" s="10"/>
      <c r="I445" s="10"/>
      <c r="J445" s="10"/>
      <c r="K445" s="10"/>
      <c r="L445" s="10"/>
    </row>
    <row r="446" spans="6:12" ht="12.75" x14ac:dyDescent="0.2">
      <c r="F446" s="13"/>
      <c r="G446" s="13"/>
      <c r="H446" s="10"/>
      <c r="I446" s="10"/>
      <c r="J446" s="10"/>
      <c r="K446" s="10"/>
      <c r="L446" s="10"/>
    </row>
    <row r="447" spans="6:12" ht="12.75" x14ac:dyDescent="0.2">
      <c r="F447" s="13"/>
      <c r="G447" s="13"/>
      <c r="H447" s="10"/>
      <c r="I447" s="10"/>
      <c r="J447" s="10"/>
      <c r="K447" s="10"/>
      <c r="L447" s="10"/>
    </row>
    <row r="448" spans="6:12" ht="12.75" x14ac:dyDescent="0.2">
      <c r="F448" s="13"/>
      <c r="G448" s="13"/>
      <c r="H448" s="10"/>
      <c r="I448" s="10"/>
      <c r="J448" s="10"/>
      <c r="K448" s="10"/>
      <c r="L448" s="10"/>
    </row>
    <row r="449" spans="6:12" ht="12.75" x14ac:dyDescent="0.2">
      <c r="F449" s="13"/>
      <c r="G449" s="13"/>
      <c r="H449" s="10"/>
      <c r="I449" s="10"/>
      <c r="J449" s="10"/>
      <c r="K449" s="10"/>
      <c r="L449" s="10"/>
    </row>
    <row r="450" spans="6:12" ht="12.75" x14ac:dyDescent="0.2">
      <c r="F450" s="13"/>
      <c r="G450" s="13"/>
      <c r="H450" s="10"/>
      <c r="I450" s="10"/>
      <c r="J450" s="10"/>
      <c r="K450" s="10"/>
      <c r="L450" s="10"/>
    </row>
    <row r="451" spans="6:12" ht="12.75" x14ac:dyDescent="0.2">
      <c r="F451" s="13"/>
      <c r="G451" s="13"/>
      <c r="H451" s="10"/>
      <c r="I451" s="10"/>
      <c r="J451" s="10"/>
      <c r="K451" s="10"/>
      <c r="L451" s="10"/>
    </row>
    <row r="452" spans="6:12" ht="12.75" x14ac:dyDescent="0.2">
      <c r="F452" s="13"/>
      <c r="G452" s="13"/>
      <c r="H452" s="10"/>
      <c r="I452" s="10"/>
      <c r="J452" s="10"/>
      <c r="K452" s="10"/>
      <c r="L452" s="10"/>
    </row>
    <row r="453" spans="6:12" ht="12.75" x14ac:dyDescent="0.2">
      <c r="F453" s="13"/>
      <c r="G453" s="13"/>
      <c r="H453" s="10"/>
      <c r="I453" s="10"/>
      <c r="J453" s="10"/>
      <c r="K453" s="10"/>
      <c r="L453" s="10"/>
    </row>
    <row r="454" spans="6:12" ht="12.75" x14ac:dyDescent="0.2">
      <c r="F454" s="13"/>
      <c r="G454" s="13"/>
      <c r="H454" s="10"/>
      <c r="I454" s="10"/>
      <c r="J454" s="10"/>
      <c r="K454" s="10"/>
      <c r="L454" s="10"/>
    </row>
    <row r="455" spans="6:12" ht="12.75" x14ac:dyDescent="0.2">
      <c r="F455" s="13"/>
      <c r="G455" s="13"/>
      <c r="H455" s="10"/>
      <c r="I455" s="10"/>
      <c r="J455" s="10"/>
      <c r="K455" s="10"/>
      <c r="L455" s="10"/>
    </row>
    <row r="456" spans="6:12" ht="12.75" x14ac:dyDescent="0.2">
      <c r="F456" s="13"/>
      <c r="G456" s="13"/>
      <c r="H456" s="10"/>
      <c r="I456" s="10"/>
      <c r="J456" s="10"/>
      <c r="K456" s="10"/>
      <c r="L456" s="10"/>
    </row>
    <row r="457" spans="6:12" ht="12.75" x14ac:dyDescent="0.2">
      <c r="F457" s="13"/>
      <c r="G457" s="13"/>
      <c r="H457" s="10"/>
      <c r="I457" s="10"/>
      <c r="J457" s="10"/>
      <c r="K457" s="10"/>
      <c r="L457" s="10"/>
    </row>
    <row r="458" spans="6:12" ht="12.75" x14ac:dyDescent="0.2">
      <c r="F458" s="13"/>
      <c r="G458" s="13"/>
      <c r="H458" s="10"/>
      <c r="I458" s="10"/>
      <c r="J458" s="10"/>
      <c r="K458" s="10"/>
      <c r="L458" s="10"/>
    </row>
    <row r="459" spans="6:12" ht="12.75" x14ac:dyDescent="0.2">
      <c r="F459" s="13"/>
      <c r="G459" s="13"/>
      <c r="H459" s="10"/>
      <c r="I459" s="10"/>
      <c r="J459" s="10"/>
      <c r="K459" s="10"/>
      <c r="L459" s="10"/>
    </row>
    <row r="460" spans="6:12" ht="12.75" x14ac:dyDescent="0.2">
      <c r="F460" s="13"/>
      <c r="G460" s="13"/>
      <c r="H460" s="10"/>
      <c r="I460" s="10"/>
      <c r="J460" s="10"/>
      <c r="K460" s="10"/>
      <c r="L460" s="10"/>
    </row>
    <row r="461" spans="6:12" ht="12.75" x14ac:dyDescent="0.2">
      <c r="F461" s="13"/>
      <c r="G461" s="13"/>
      <c r="H461" s="10"/>
      <c r="I461" s="10"/>
      <c r="J461" s="10"/>
      <c r="K461" s="10"/>
      <c r="L461" s="10"/>
    </row>
    <row r="462" spans="6:12" ht="12.75" x14ac:dyDescent="0.2">
      <c r="F462" s="13"/>
      <c r="G462" s="13"/>
      <c r="H462" s="10"/>
      <c r="I462" s="10"/>
      <c r="J462" s="10"/>
      <c r="K462" s="10"/>
      <c r="L462" s="10"/>
    </row>
    <row r="463" spans="6:12" ht="12.75" x14ac:dyDescent="0.2">
      <c r="F463" s="13"/>
      <c r="G463" s="13"/>
      <c r="H463" s="10"/>
      <c r="I463" s="10"/>
      <c r="J463" s="10"/>
      <c r="K463" s="10"/>
      <c r="L463" s="10"/>
    </row>
    <row r="464" spans="6:12" ht="12.75" x14ac:dyDescent="0.2">
      <c r="F464" s="13"/>
      <c r="G464" s="13"/>
      <c r="H464" s="10"/>
      <c r="I464" s="10"/>
      <c r="J464" s="10"/>
      <c r="K464" s="10"/>
      <c r="L464" s="10"/>
    </row>
    <row r="465" spans="6:12" ht="12.75" x14ac:dyDescent="0.2">
      <c r="F465" s="13"/>
      <c r="G465" s="13"/>
      <c r="H465" s="10"/>
      <c r="I465" s="10"/>
      <c r="J465" s="10"/>
      <c r="K465" s="10"/>
      <c r="L465" s="10"/>
    </row>
    <row r="466" spans="6:12" ht="12.75" x14ac:dyDescent="0.2">
      <c r="F466" s="13"/>
      <c r="G466" s="13"/>
      <c r="H466" s="10"/>
      <c r="I466" s="10"/>
      <c r="J466" s="10"/>
      <c r="K466" s="10"/>
      <c r="L466" s="10"/>
    </row>
    <row r="467" spans="6:12" ht="12.75" x14ac:dyDescent="0.2">
      <c r="F467" s="13"/>
      <c r="G467" s="13"/>
      <c r="H467" s="10"/>
      <c r="I467" s="10"/>
      <c r="J467" s="10"/>
      <c r="K467" s="10"/>
      <c r="L467" s="10"/>
    </row>
    <row r="468" spans="6:12" ht="12.75" x14ac:dyDescent="0.2">
      <c r="F468" s="13"/>
      <c r="G468" s="13"/>
      <c r="H468" s="10"/>
      <c r="I468" s="10"/>
      <c r="J468" s="10"/>
      <c r="K468" s="10"/>
      <c r="L468" s="10"/>
    </row>
    <row r="469" spans="6:12" ht="12.75" x14ac:dyDescent="0.2">
      <c r="F469" s="13"/>
      <c r="G469" s="13"/>
      <c r="H469" s="10"/>
      <c r="I469" s="10"/>
      <c r="J469" s="10"/>
      <c r="K469" s="10"/>
      <c r="L469" s="10"/>
    </row>
    <row r="470" spans="6:12" ht="12.75" x14ac:dyDescent="0.2">
      <c r="F470" s="13"/>
      <c r="G470" s="13"/>
      <c r="H470" s="10"/>
      <c r="I470" s="10"/>
      <c r="J470" s="10"/>
      <c r="K470" s="10"/>
      <c r="L470" s="10"/>
    </row>
    <row r="471" spans="6:12" ht="12.75" x14ac:dyDescent="0.2">
      <c r="F471" s="13"/>
      <c r="G471" s="13"/>
      <c r="H471" s="10"/>
      <c r="I471" s="10"/>
      <c r="J471" s="10"/>
      <c r="K471" s="10"/>
      <c r="L471" s="10"/>
    </row>
    <row r="472" spans="6:12" ht="12.75" x14ac:dyDescent="0.2">
      <c r="F472" s="13"/>
      <c r="G472" s="13"/>
      <c r="H472" s="10"/>
      <c r="I472" s="10"/>
      <c r="J472" s="10"/>
      <c r="K472" s="10"/>
      <c r="L472" s="10"/>
    </row>
    <row r="473" spans="6:12" ht="12.75" x14ac:dyDescent="0.2">
      <c r="F473" s="13"/>
      <c r="G473" s="13"/>
      <c r="H473" s="10"/>
      <c r="I473" s="10"/>
      <c r="J473" s="10"/>
      <c r="K473" s="10"/>
      <c r="L473" s="10"/>
    </row>
    <row r="474" spans="6:12" ht="12.75" x14ac:dyDescent="0.2">
      <c r="F474" s="13"/>
      <c r="G474" s="13"/>
      <c r="H474" s="10"/>
      <c r="I474" s="10"/>
      <c r="J474" s="10"/>
      <c r="K474" s="10"/>
      <c r="L474" s="10"/>
    </row>
    <row r="475" spans="6:12" ht="12.75" x14ac:dyDescent="0.2">
      <c r="F475" s="13"/>
      <c r="G475" s="13"/>
      <c r="H475" s="10"/>
      <c r="I475" s="10"/>
      <c r="J475" s="10"/>
      <c r="K475" s="10"/>
      <c r="L475" s="10"/>
    </row>
    <row r="476" spans="6:12" ht="12.75" x14ac:dyDescent="0.2">
      <c r="F476" s="13"/>
      <c r="G476" s="13"/>
      <c r="H476" s="10"/>
      <c r="I476" s="10"/>
      <c r="J476" s="10"/>
      <c r="K476" s="10"/>
      <c r="L476" s="10"/>
    </row>
    <row r="477" spans="6:12" ht="12.75" x14ac:dyDescent="0.2">
      <c r="F477" s="13"/>
      <c r="G477" s="13"/>
      <c r="H477" s="10"/>
      <c r="I477" s="10"/>
      <c r="J477" s="10"/>
      <c r="K477" s="10"/>
      <c r="L477" s="10"/>
    </row>
    <row r="478" spans="6:12" ht="12.75" x14ac:dyDescent="0.2">
      <c r="F478" s="13"/>
      <c r="G478" s="13"/>
      <c r="H478" s="10"/>
      <c r="I478" s="10"/>
      <c r="J478" s="10"/>
      <c r="K478" s="10"/>
      <c r="L478" s="10"/>
    </row>
    <row r="479" spans="6:12" ht="12.75" x14ac:dyDescent="0.2">
      <c r="F479" s="13"/>
      <c r="G479" s="13"/>
      <c r="H479" s="10"/>
      <c r="I479" s="10"/>
      <c r="J479" s="10"/>
      <c r="K479" s="10"/>
      <c r="L479" s="10"/>
    </row>
    <row r="480" spans="6:12" ht="12.75" x14ac:dyDescent="0.2">
      <c r="F480" s="13"/>
      <c r="G480" s="13"/>
      <c r="H480" s="10"/>
      <c r="I480" s="10"/>
      <c r="J480" s="10"/>
      <c r="K480" s="10"/>
      <c r="L480" s="10"/>
    </row>
    <row r="481" spans="6:12" ht="12.75" x14ac:dyDescent="0.2">
      <c r="F481" s="13"/>
      <c r="G481" s="13"/>
      <c r="H481" s="10"/>
      <c r="I481" s="10"/>
      <c r="J481" s="10"/>
      <c r="K481" s="10"/>
      <c r="L481" s="10"/>
    </row>
    <row r="482" spans="6:12" ht="12.75" x14ac:dyDescent="0.2">
      <c r="F482" s="13"/>
      <c r="G482" s="13"/>
      <c r="H482" s="10"/>
      <c r="I482" s="10"/>
      <c r="J482" s="10"/>
      <c r="K482" s="10"/>
      <c r="L482" s="10"/>
    </row>
    <row r="483" spans="6:12" ht="12.75" x14ac:dyDescent="0.2">
      <c r="F483" s="13"/>
      <c r="G483" s="13"/>
      <c r="H483" s="10"/>
      <c r="I483" s="10"/>
      <c r="J483" s="10"/>
      <c r="K483" s="10"/>
      <c r="L483" s="10"/>
    </row>
    <row r="484" spans="6:12" ht="12.75" x14ac:dyDescent="0.2">
      <c r="F484" s="13"/>
      <c r="G484" s="13"/>
      <c r="H484" s="10"/>
      <c r="I484" s="10"/>
      <c r="J484" s="10"/>
      <c r="K484" s="10"/>
      <c r="L484" s="10"/>
    </row>
    <row r="485" spans="6:12" ht="12.75" x14ac:dyDescent="0.2">
      <c r="F485" s="13"/>
      <c r="G485" s="13"/>
      <c r="H485" s="10"/>
      <c r="I485" s="10"/>
      <c r="J485" s="10"/>
      <c r="K485" s="10"/>
      <c r="L485" s="10"/>
    </row>
    <row r="486" spans="6:12" ht="12.75" x14ac:dyDescent="0.2">
      <c r="F486" s="13"/>
      <c r="G486" s="13"/>
      <c r="H486" s="10"/>
      <c r="I486" s="10"/>
      <c r="J486" s="10"/>
      <c r="K486" s="10"/>
      <c r="L486" s="10"/>
    </row>
    <row r="487" spans="6:12" ht="12.75" x14ac:dyDescent="0.2">
      <c r="F487" s="13"/>
      <c r="G487" s="13"/>
      <c r="H487" s="10"/>
      <c r="I487" s="10"/>
      <c r="J487" s="10"/>
      <c r="K487" s="10"/>
      <c r="L487" s="10"/>
    </row>
    <row r="488" spans="6:12" ht="12.75" x14ac:dyDescent="0.2">
      <c r="F488" s="13"/>
      <c r="G488" s="13"/>
      <c r="H488" s="10"/>
      <c r="I488" s="10"/>
      <c r="J488" s="10"/>
      <c r="K488" s="10"/>
      <c r="L488" s="10"/>
    </row>
    <row r="489" spans="6:12" ht="12.75" x14ac:dyDescent="0.2">
      <c r="F489" s="13"/>
      <c r="G489" s="13"/>
      <c r="H489" s="10"/>
      <c r="I489" s="10"/>
      <c r="J489" s="10"/>
      <c r="K489" s="10"/>
      <c r="L489" s="10"/>
    </row>
    <row r="490" spans="6:12" ht="12.75" x14ac:dyDescent="0.2">
      <c r="F490" s="13"/>
      <c r="G490" s="13"/>
      <c r="H490" s="10"/>
      <c r="I490" s="10"/>
      <c r="J490" s="10"/>
      <c r="K490" s="10"/>
      <c r="L490" s="10"/>
    </row>
    <row r="491" spans="6:12" ht="12.75" x14ac:dyDescent="0.2">
      <c r="F491" s="13"/>
      <c r="G491" s="13"/>
      <c r="H491" s="10"/>
      <c r="I491" s="10"/>
      <c r="J491" s="10"/>
      <c r="K491" s="10"/>
      <c r="L491" s="10"/>
    </row>
    <row r="492" spans="6:12" ht="12.75" x14ac:dyDescent="0.2">
      <c r="F492" s="13"/>
      <c r="G492" s="13"/>
      <c r="H492" s="10"/>
      <c r="I492" s="10"/>
      <c r="J492" s="10"/>
      <c r="K492" s="10"/>
      <c r="L492" s="10"/>
    </row>
    <row r="493" spans="6:12" ht="12.75" x14ac:dyDescent="0.2">
      <c r="F493" s="13"/>
      <c r="G493" s="13"/>
      <c r="H493" s="10"/>
      <c r="I493" s="10"/>
      <c r="J493" s="10"/>
      <c r="K493" s="10"/>
      <c r="L493" s="10"/>
    </row>
    <row r="494" spans="6:12" ht="12.75" x14ac:dyDescent="0.2">
      <c r="F494" s="13"/>
      <c r="G494" s="13"/>
      <c r="H494" s="10"/>
      <c r="I494" s="10"/>
      <c r="J494" s="10"/>
      <c r="K494" s="10"/>
      <c r="L494" s="10"/>
    </row>
    <row r="495" spans="6:12" ht="12.75" x14ac:dyDescent="0.2">
      <c r="F495" s="13"/>
      <c r="G495" s="13"/>
      <c r="H495" s="10"/>
      <c r="I495" s="10"/>
      <c r="J495" s="10"/>
      <c r="K495" s="10"/>
      <c r="L495" s="10"/>
    </row>
    <row r="496" spans="6:12" ht="12.75" x14ac:dyDescent="0.2">
      <c r="F496" s="13"/>
      <c r="G496" s="13"/>
      <c r="H496" s="10"/>
      <c r="I496" s="10"/>
      <c r="J496" s="10"/>
      <c r="K496" s="10"/>
      <c r="L496" s="10"/>
    </row>
    <row r="497" spans="6:12" ht="12.75" x14ac:dyDescent="0.2">
      <c r="F497" s="13"/>
      <c r="G497" s="13"/>
      <c r="H497" s="10"/>
      <c r="I497" s="10"/>
      <c r="J497" s="10"/>
      <c r="K497" s="10"/>
      <c r="L497" s="10"/>
    </row>
    <row r="498" spans="6:12" ht="12.75" x14ac:dyDescent="0.2">
      <c r="F498" s="13"/>
      <c r="G498" s="13"/>
      <c r="H498" s="10"/>
      <c r="I498" s="10"/>
      <c r="J498" s="10"/>
      <c r="K498" s="10"/>
      <c r="L498" s="10"/>
    </row>
    <row r="499" spans="6:12" ht="12.75" x14ac:dyDescent="0.2">
      <c r="F499" s="13"/>
      <c r="G499" s="13"/>
      <c r="H499" s="10"/>
      <c r="I499" s="10"/>
      <c r="J499" s="10"/>
      <c r="K499" s="10"/>
      <c r="L499" s="10"/>
    </row>
    <row r="500" spans="6:12" ht="12.75" x14ac:dyDescent="0.2">
      <c r="F500" s="13"/>
      <c r="G500" s="13"/>
      <c r="H500" s="10"/>
      <c r="I500" s="10"/>
      <c r="J500" s="10"/>
      <c r="K500" s="10"/>
      <c r="L500" s="10"/>
    </row>
    <row r="501" spans="6:12" ht="12.75" x14ac:dyDescent="0.2">
      <c r="F501" s="13"/>
      <c r="G501" s="13"/>
      <c r="H501" s="10"/>
      <c r="I501" s="10"/>
      <c r="J501" s="10"/>
      <c r="K501" s="10"/>
      <c r="L501" s="10"/>
    </row>
    <row r="502" spans="6:12" ht="12.75" x14ac:dyDescent="0.2">
      <c r="F502" s="13"/>
      <c r="G502" s="13"/>
      <c r="H502" s="10"/>
      <c r="I502" s="10"/>
      <c r="J502" s="10"/>
      <c r="K502" s="10"/>
      <c r="L502" s="10"/>
    </row>
    <row r="503" spans="6:12" ht="12.75" x14ac:dyDescent="0.2">
      <c r="F503" s="13"/>
      <c r="G503" s="13"/>
      <c r="H503" s="10"/>
      <c r="I503" s="10"/>
      <c r="J503" s="10"/>
      <c r="K503" s="10"/>
      <c r="L503" s="10"/>
    </row>
    <row r="504" spans="6:12" ht="12.75" x14ac:dyDescent="0.2">
      <c r="F504" s="13"/>
      <c r="G504" s="13"/>
      <c r="H504" s="10"/>
      <c r="I504" s="10"/>
      <c r="J504" s="10"/>
      <c r="K504" s="10"/>
      <c r="L504" s="10"/>
    </row>
    <row r="505" spans="6:12" ht="12.75" x14ac:dyDescent="0.2">
      <c r="F505" s="13"/>
      <c r="G505" s="13"/>
      <c r="H505" s="10"/>
      <c r="I505" s="10"/>
      <c r="J505" s="10"/>
      <c r="K505" s="10"/>
      <c r="L505" s="10"/>
    </row>
    <row r="506" spans="6:12" ht="12.75" x14ac:dyDescent="0.2">
      <c r="F506" s="13"/>
      <c r="G506" s="13"/>
      <c r="H506" s="10"/>
      <c r="I506" s="10"/>
      <c r="J506" s="10"/>
      <c r="K506" s="10"/>
      <c r="L506" s="10"/>
    </row>
    <row r="507" spans="6:12" ht="12.75" x14ac:dyDescent="0.2">
      <c r="F507" s="13"/>
      <c r="G507" s="13"/>
      <c r="H507" s="10"/>
      <c r="I507" s="10"/>
      <c r="J507" s="10"/>
      <c r="K507" s="10"/>
      <c r="L507" s="10"/>
    </row>
    <row r="508" spans="6:12" ht="12.75" x14ac:dyDescent="0.2">
      <c r="F508" s="13"/>
      <c r="G508" s="13"/>
      <c r="H508" s="10"/>
      <c r="I508" s="10"/>
      <c r="J508" s="10"/>
      <c r="K508" s="10"/>
      <c r="L508" s="10"/>
    </row>
    <row r="509" spans="6:12" ht="12.75" x14ac:dyDescent="0.2">
      <c r="F509" s="13"/>
      <c r="G509" s="13"/>
      <c r="H509" s="10"/>
      <c r="I509" s="10"/>
      <c r="J509" s="10"/>
      <c r="K509" s="10"/>
      <c r="L509" s="10"/>
    </row>
    <row r="510" spans="6:12" ht="12.75" x14ac:dyDescent="0.2">
      <c r="F510" s="13"/>
      <c r="G510" s="13"/>
      <c r="H510" s="10"/>
      <c r="I510" s="10"/>
      <c r="J510" s="10"/>
      <c r="K510" s="10"/>
      <c r="L510" s="10"/>
    </row>
    <row r="511" spans="6:12" ht="12.75" x14ac:dyDescent="0.2">
      <c r="F511" s="13"/>
      <c r="G511" s="13"/>
      <c r="H511" s="10"/>
      <c r="I511" s="10"/>
      <c r="J511" s="10"/>
      <c r="K511" s="10"/>
      <c r="L511" s="10"/>
    </row>
    <row r="512" spans="6:12" ht="12.75" x14ac:dyDescent="0.2">
      <c r="F512" s="13"/>
      <c r="G512" s="13"/>
      <c r="H512" s="10"/>
      <c r="I512" s="10"/>
      <c r="J512" s="10"/>
      <c r="K512" s="10"/>
      <c r="L512" s="10"/>
    </row>
    <row r="513" spans="6:12" ht="12.75" x14ac:dyDescent="0.2">
      <c r="F513" s="13"/>
      <c r="G513" s="13"/>
      <c r="H513" s="10"/>
      <c r="I513" s="10"/>
      <c r="J513" s="10"/>
      <c r="K513" s="10"/>
      <c r="L513" s="10"/>
    </row>
    <row r="514" spans="6:12" ht="12.75" x14ac:dyDescent="0.2">
      <c r="F514" s="13"/>
      <c r="G514" s="13"/>
      <c r="H514" s="10"/>
      <c r="I514" s="10"/>
      <c r="J514" s="10"/>
      <c r="K514" s="10"/>
      <c r="L514" s="10"/>
    </row>
    <row r="515" spans="6:12" ht="12.75" x14ac:dyDescent="0.2">
      <c r="F515" s="13"/>
      <c r="G515" s="13"/>
      <c r="H515" s="10"/>
      <c r="I515" s="10"/>
      <c r="J515" s="10"/>
      <c r="K515" s="10"/>
      <c r="L515" s="10"/>
    </row>
    <row r="516" spans="6:12" ht="12.75" x14ac:dyDescent="0.2">
      <c r="F516" s="13"/>
      <c r="G516" s="13"/>
      <c r="H516" s="10"/>
      <c r="I516" s="10"/>
      <c r="J516" s="10"/>
      <c r="K516" s="10"/>
      <c r="L516" s="10"/>
    </row>
    <row r="517" spans="6:12" ht="12.75" x14ac:dyDescent="0.2">
      <c r="F517" s="13"/>
      <c r="G517" s="13"/>
      <c r="H517" s="10"/>
      <c r="I517" s="10"/>
      <c r="J517" s="10"/>
      <c r="K517" s="10"/>
      <c r="L517" s="10"/>
    </row>
    <row r="518" spans="6:12" ht="12.75" x14ac:dyDescent="0.2">
      <c r="F518" s="13"/>
      <c r="G518" s="13"/>
      <c r="H518" s="10"/>
      <c r="I518" s="10"/>
      <c r="J518" s="10"/>
      <c r="K518" s="10"/>
      <c r="L518" s="10"/>
    </row>
    <row r="519" spans="6:12" ht="12.75" x14ac:dyDescent="0.2">
      <c r="F519" s="13"/>
      <c r="G519" s="13"/>
      <c r="H519" s="10"/>
      <c r="I519" s="10"/>
      <c r="J519" s="10"/>
      <c r="K519" s="10"/>
      <c r="L519" s="10"/>
    </row>
    <row r="520" spans="6:12" ht="12.75" x14ac:dyDescent="0.2">
      <c r="F520" s="13"/>
      <c r="G520" s="13"/>
      <c r="H520" s="10"/>
      <c r="I520" s="10"/>
      <c r="J520" s="10"/>
      <c r="K520" s="10"/>
      <c r="L520" s="10"/>
    </row>
    <row r="521" spans="6:12" ht="12.75" x14ac:dyDescent="0.2">
      <c r="F521" s="13"/>
      <c r="G521" s="13"/>
      <c r="H521" s="10"/>
      <c r="I521" s="10"/>
      <c r="J521" s="10"/>
      <c r="K521" s="10"/>
      <c r="L521" s="10"/>
    </row>
    <row r="522" spans="6:12" ht="12.75" x14ac:dyDescent="0.2">
      <c r="F522" s="13"/>
      <c r="G522" s="13"/>
      <c r="H522" s="10"/>
      <c r="I522" s="10"/>
      <c r="J522" s="10"/>
      <c r="K522" s="10"/>
      <c r="L522" s="10"/>
    </row>
    <row r="523" spans="6:12" ht="12.75" x14ac:dyDescent="0.2">
      <c r="F523" s="13"/>
      <c r="G523" s="13"/>
      <c r="H523" s="10"/>
      <c r="I523" s="10"/>
      <c r="J523" s="10"/>
      <c r="K523" s="10"/>
      <c r="L523" s="10"/>
    </row>
    <row r="524" spans="6:12" ht="12.75" x14ac:dyDescent="0.2">
      <c r="F524" s="13"/>
      <c r="G524" s="13"/>
      <c r="H524" s="10"/>
      <c r="I524" s="10"/>
      <c r="J524" s="10"/>
      <c r="K524" s="10"/>
      <c r="L524" s="10"/>
    </row>
    <row r="525" spans="6:12" ht="12.75" x14ac:dyDescent="0.2">
      <c r="F525" s="13"/>
      <c r="G525" s="13"/>
      <c r="H525" s="10"/>
      <c r="I525" s="10"/>
      <c r="J525" s="10"/>
      <c r="K525" s="10"/>
      <c r="L525" s="10"/>
    </row>
    <row r="526" spans="6:12" ht="12.75" x14ac:dyDescent="0.2">
      <c r="F526" s="13"/>
      <c r="G526" s="13"/>
      <c r="H526" s="10"/>
      <c r="I526" s="10"/>
      <c r="J526" s="10"/>
      <c r="K526" s="10"/>
      <c r="L526" s="10"/>
    </row>
    <row r="527" spans="6:12" ht="12.75" x14ac:dyDescent="0.2">
      <c r="F527" s="13"/>
      <c r="G527" s="13"/>
      <c r="H527" s="10"/>
      <c r="I527" s="10"/>
      <c r="J527" s="10"/>
      <c r="K527" s="10"/>
      <c r="L527" s="10"/>
    </row>
    <row r="528" spans="6:12" ht="12.75" x14ac:dyDescent="0.2">
      <c r="F528" s="13"/>
      <c r="G528" s="13"/>
      <c r="H528" s="10"/>
      <c r="I528" s="10"/>
      <c r="J528" s="10"/>
      <c r="K528" s="10"/>
      <c r="L528" s="10"/>
    </row>
    <row r="529" spans="6:12" ht="12.75" x14ac:dyDescent="0.2">
      <c r="F529" s="13"/>
      <c r="G529" s="13"/>
      <c r="H529" s="10"/>
      <c r="I529" s="10"/>
      <c r="J529" s="10"/>
      <c r="K529" s="10"/>
      <c r="L529" s="10"/>
    </row>
    <row r="530" spans="6:12" ht="12.75" x14ac:dyDescent="0.2">
      <c r="F530" s="13"/>
      <c r="G530" s="13"/>
      <c r="H530" s="10"/>
      <c r="I530" s="10"/>
      <c r="J530" s="10"/>
      <c r="K530" s="10"/>
      <c r="L530" s="10"/>
    </row>
    <row r="531" spans="6:12" ht="12.75" x14ac:dyDescent="0.2">
      <c r="F531" s="13"/>
      <c r="G531" s="13"/>
      <c r="H531" s="10"/>
      <c r="I531" s="10"/>
      <c r="J531" s="10"/>
      <c r="K531" s="10"/>
      <c r="L531" s="10"/>
    </row>
    <row r="532" spans="6:12" ht="12.75" x14ac:dyDescent="0.2">
      <c r="F532" s="13"/>
      <c r="G532" s="13"/>
      <c r="H532" s="10"/>
      <c r="I532" s="10"/>
      <c r="J532" s="10"/>
      <c r="K532" s="10"/>
      <c r="L532" s="10"/>
    </row>
    <row r="533" spans="6:12" ht="12.75" x14ac:dyDescent="0.2">
      <c r="F533" s="13"/>
      <c r="G533" s="13"/>
      <c r="H533" s="10"/>
      <c r="I533" s="10"/>
      <c r="J533" s="10"/>
      <c r="K533" s="10"/>
      <c r="L533" s="10"/>
    </row>
    <row r="534" spans="6:12" ht="12.75" x14ac:dyDescent="0.2">
      <c r="F534" s="13"/>
      <c r="G534" s="13"/>
      <c r="H534" s="10"/>
      <c r="I534" s="10"/>
      <c r="J534" s="10"/>
      <c r="K534" s="10"/>
      <c r="L534" s="10"/>
    </row>
    <row r="535" spans="6:12" ht="12.75" x14ac:dyDescent="0.2">
      <c r="F535" s="13"/>
      <c r="G535" s="13"/>
      <c r="H535" s="10"/>
      <c r="I535" s="10"/>
      <c r="J535" s="10"/>
      <c r="K535" s="10"/>
      <c r="L535" s="10"/>
    </row>
    <row r="536" spans="6:12" ht="12.75" x14ac:dyDescent="0.2">
      <c r="F536" s="13"/>
      <c r="G536" s="13"/>
      <c r="H536" s="10"/>
      <c r="I536" s="10"/>
      <c r="J536" s="10"/>
      <c r="K536" s="10"/>
      <c r="L536" s="10"/>
    </row>
    <row r="537" spans="6:12" ht="12.75" x14ac:dyDescent="0.2">
      <c r="F537" s="13"/>
      <c r="G537" s="13"/>
      <c r="H537" s="10"/>
      <c r="I537" s="10"/>
      <c r="J537" s="10"/>
      <c r="K537" s="10"/>
      <c r="L537" s="10"/>
    </row>
    <row r="538" spans="6:12" ht="12.75" x14ac:dyDescent="0.2">
      <c r="F538" s="13"/>
      <c r="G538" s="13"/>
      <c r="H538" s="10"/>
      <c r="I538" s="10"/>
      <c r="J538" s="10"/>
      <c r="K538" s="10"/>
      <c r="L538" s="10"/>
    </row>
    <row r="539" spans="6:12" ht="12.75" x14ac:dyDescent="0.2">
      <c r="F539" s="13"/>
      <c r="G539" s="13"/>
      <c r="H539" s="10"/>
      <c r="I539" s="10"/>
      <c r="J539" s="10"/>
      <c r="K539" s="10"/>
      <c r="L539" s="10"/>
    </row>
    <row r="540" spans="6:12" ht="12.75" x14ac:dyDescent="0.2">
      <c r="F540" s="13"/>
      <c r="G540" s="13"/>
      <c r="H540" s="10"/>
      <c r="I540" s="10"/>
      <c r="J540" s="10"/>
      <c r="K540" s="10"/>
      <c r="L540" s="10"/>
    </row>
    <row r="541" spans="6:12" ht="12.75" x14ac:dyDescent="0.2">
      <c r="F541" s="13"/>
      <c r="G541" s="13"/>
      <c r="H541" s="10"/>
      <c r="I541" s="10"/>
      <c r="J541" s="10"/>
      <c r="K541" s="10"/>
      <c r="L541" s="10"/>
    </row>
    <row r="542" spans="6:12" ht="12.75" x14ac:dyDescent="0.2">
      <c r="F542" s="13"/>
      <c r="G542" s="13"/>
      <c r="H542" s="10"/>
      <c r="I542" s="10"/>
      <c r="J542" s="10"/>
      <c r="K542" s="10"/>
      <c r="L542" s="10"/>
    </row>
    <row r="543" spans="6:12" ht="12.75" x14ac:dyDescent="0.2">
      <c r="F543" s="13"/>
      <c r="G543" s="13"/>
      <c r="H543" s="10"/>
      <c r="I543" s="10"/>
      <c r="J543" s="10"/>
      <c r="K543" s="10"/>
      <c r="L543" s="10"/>
    </row>
    <row r="544" spans="6:12" ht="12.75" x14ac:dyDescent="0.2">
      <c r="F544" s="13"/>
      <c r="G544" s="13"/>
      <c r="H544" s="10"/>
      <c r="I544" s="10"/>
      <c r="J544" s="10"/>
      <c r="K544" s="10"/>
      <c r="L544" s="10"/>
    </row>
    <row r="545" spans="6:12" ht="12.75" x14ac:dyDescent="0.2">
      <c r="F545" s="13"/>
      <c r="G545" s="13"/>
      <c r="H545" s="10"/>
      <c r="I545" s="10"/>
      <c r="J545" s="10"/>
      <c r="K545" s="10"/>
      <c r="L545" s="10"/>
    </row>
    <row r="546" spans="6:12" ht="12.75" x14ac:dyDescent="0.2">
      <c r="F546" s="13"/>
      <c r="G546" s="13"/>
      <c r="H546" s="10"/>
      <c r="I546" s="10"/>
      <c r="J546" s="10"/>
      <c r="K546" s="10"/>
      <c r="L546" s="10"/>
    </row>
    <row r="547" spans="6:12" ht="12.75" x14ac:dyDescent="0.2">
      <c r="F547" s="13"/>
      <c r="G547" s="13"/>
      <c r="H547" s="10"/>
      <c r="I547" s="10"/>
      <c r="J547" s="10"/>
      <c r="K547" s="10"/>
      <c r="L547" s="10"/>
    </row>
    <row r="548" spans="6:12" ht="12.75" x14ac:dyDescent="0.2">
      <c r="F548" s="13"/>
      <c r="G548" s="13"/>
      <c r="H548" s="10"/>
      <c r="I548" s="10"/>
      <c r="J548" s="10"/>
      <c r="K548" s="10"/>
      <c r="L548" s="10"/>
    </row>
    <row r="549" spans="6:12" ht="12.75" x14ac:dyDescent="0.2">
      <c r="F549" s="13"/>
      <c r="G549" s="13"/>
      <c r="H549" s="10"/>
      <c r="I549" s="10"/>
      <c r="J549" s="10"/>
      <c r="K549" s="10"/>
      <c r="L549" s="10"/>
    </row>
    <row r="550" spans="6:12" ht="12.75" x14ac:dyDescent="0.2">
      <c r="F550" s="13"/>
      <c r="G550" s="13"/>
      <c r="H550" s="10"/>
      <c r="I550" s="10"/>
      <c r="J550" s="10"/>
      <c r="K550" s="10"/>
      <c r="L550" s="10"/>
    </row>
    <row r="551" spans="6:12" ht="12.75" x14ac:dyDescent="0.2">
      <c r="F551" s="13"/>
      <c r="G551" s="13"/>
      <c r="H551" s="10"/>
      <c r="I551" s="10"/>
      <c r="J551" s="10"/>
      <c r="K551" s="10"/>
      <c r="L551" s="10"/>
    </row>
    <row r="552" spans="6:12" ht="12.75" x14ac:dyDescent="0.2">
      <c r="F552" s="13"/>
      <c r="G552" s="13"/>
      <c r="H552" s="10"/>
      <c r="I552" s="10"/>
      <c r="J552" s="10"/>
      <c r="K552" s="10"/>
      <c r="L552" s="10"/>
    </row>
    <row r="553" spans="6:12" ht="12.75" x14ac:dyDescent="0.2">
      <c r="F553" s="13"/>
      <c r="G553" s="13"/>
      <c r="H553" s="10"/>
      <c r="I553" s="10"/>
      <c r="J553" s="10"/>
      <c r="K553" s="10"/>
      <c r="L553" s="10"/>
    </row>
    <row r="554" spans="6:12" ht="12.75" x14ac:dyDescent="0.2">
      <c r="F554" s="13"/>
      <c r="G554" s="13"/>
      <c r="H554" s="10"/>
      <c r="I554" s="10"/>
      <c r="J554" s="10"/>
      <c r="K554" s="10"/>
      <c r="L554" s="10"/>
    </row>
    <row r="555" spans="6:12" ht="12.75" x14ac:dyDescent="0.2">
      <c r="F555" s="13"/>
      <c r="G555" s="13"/>
      <c r="H555" s="10"/>
      <c r="I555" s="10"/>
      <c r="J555" s="10"/>
      <c r="K555" s="10"/>
      <c r="L555" s="10"/>
    </row>
    <row r="556" spans="6:12" ht="12.75" x14ac:dyDescent="0.2">
      <c r="F556" s="13"/>
      <c r="G556" s="13"/>
      <c r="H556" s="10"/>
      <c r="I556" s="10"/>
      <c r="J556" s="10"/>
      <c r="K556" s="10"/>
      <c r="L556" s="10"/>
    </row>
    <row r="557" spans="6:12" ht="12.75" x14ac:dyDescent="0.2">
      <c r="F557" s="13"/>
      <c r="G557" s="13"/>
      <c r="H557" s="10"/>
      <c r="I557" s="10"/>
      <c r="J557" s="10"/>
      <c r="K557" s="10"/>
      <c r="L557" s="10"/>
    </row>
    <row r="558" spans="6:12" ht="12.75" x14ac:dyDescent="0.2">
      <c r="F558" s="13"/>
      <c r="G558" s="13"/>
      <c r="H558" s="10"/>
      <c r="I558" s="10"/>
      <c r="J558" s="10"/>
      <c r="K558" s="10"/>
      <c r="L558" s="10"/>
    </row>
    <row r="559" spans="6:12" ht="12.75" x14ac:dyDescent="0.2">
      <c r="F559" s="13"/>
      <c r="G559" s="13"/>
      <c r="H559" s="10"/>
      <c r="I559" s="10"/>
      <c r="J559" s="10"/>
      <c r="K559" s="10"/>
      <c r="L559" s="10"/>
    </row>
    <row r="560" spans="6:12" ht="12.75" x14ac:dyDescent="0.2">
      <c r="F560" s="13"/>
      <c r="G560" s="13"/>
      <c r="H560" s="10"/>
      <c r="I560" s="10"/>
      <c r="J560" s="10"/>
      <c r="K560" s="10"/>
      <c r="L560" s="10"/>
    </row>
    <row r="561" spans="6:12" ht="12.75" x14ac:dyDescent="0.2">
      <c r="F561" s="13"/>
      <c r="G561" s="13"/>
      <c r="H561" s="10"/>
      <c r="I561" s="10"/>
      <c r="J561" s="10"/>
      <c r="K561" s="10"/>
      <c r="L561" s="10"/>
    </row>
    <row r="562" spans="6:12" ht="12.75" x14ac:dyDescent="0.2">
      <c r="F562" s="13"/>
      <c r="G562" s="13"/>
      <c r="H562" s="10"/>
      <c r="I562" s="10"/>
      <c r="J562" s="10"/>
      <c r="K562" s="10"/>
      <c r="L562" s="10"/>
    </row>
    <row r="563" spans="6:12" ht="12.75" x14ac:dyDescent="0.2">
      <c r="F563" s="13"/>
      <c r="G563" s="13"/>
      <c r="H563" s="10"/>
      <c r="I563" s="10"/>
      <c r="J563" s="10"/>
      <c r="K563" s="10"/>
      <c r="L563" s="10"/>
    </row>
    <row r="564" spans="6:12" ht="12.75" x14ac:dyDescent="0.2">
      <c r="F564" s="13"/>
      <c r="G564" s="13"/>
      <c r="H564" s="10"/>
      <c r="I564" s="10"/>
      <c r="J564" s="10"/>
      <c r="K564" s="10"/>
      <c r="L564" s="10"/>
    </row>
    <row r="565" spans="6:12" ht="12.75" x14ac:dyDescent="0.2">
      <c r="F565" s="13"/>
      <c r="G565" s="13"/>
      <c r="H565" s="10"/>
      <c r="I565" s="10"/>
      <c r="J565" s="10"/>
      <c r="K565" s="10"/>
      <c r="L565" s="10"/>
    </row>
    <row r="566" spans="6:12" ht="12.75" x14ac:dyDescent="0.2">
      <c r="F566" s="13"/>
      <c r="G566" s="13"/>
      <c r="H566" s="10"/>
      <c r="I566" s="10"/>
      <c r="J566" s="10"/>
      <c r="K566" s="10"/>
      <c r="L566" s="10"/>
    </row>
    <row r="567" spans="6:12" ht="12.75" x14ac:dyDescent="0.2">
      <c r="F567" s="13"/>
      <c r="G567" s="13"/>
      <c r="H567" s="10"/>
      <c r="I567" s="10"/>
      <c r="J567" s="10"/>
      <c r="K567" s="10"/>
      <c r="L567" s="10"/>
    </row>
    <row r="568" spans="6:12" ht="12.75" x14ac:dyDescent="0.2">
      <c r="F568" s="13"/>
      <c r="G568" s="13"/>
      <c r="H568" s="10"/>
      <c r="I568" s="10"/>
      <c r="J568" s="10"/>
      <c r="K568" s="10"/>
      <c r="L568" s="10"/>
    </row>
    <row r="569" spans="6:12" ht="12.75" x14ac:dyDescent="0.2">
      <c r="F569" s="13"/>
      <c r="G569" s="13"/>
      <c r="H569" s="10"/>
      <c r="I569" s="10"/>
      <c r="J569" s="10"/>
      <c r="K569" s="10"/>
      <c r="L569" s="10"/>
    </row>
    <row r="570" spans="6:12" ht="12.75" x14ac:dyDescent="0.2">
      <c r="F570" s="13"/>
      <c r="G570" s="13"/>
      <c r="H570" s="10"/>
      <c r="I570" s="10"/>
      <c r="J570" s="10"/>
      <c r="K570" s="10"/>
      <c r="L570" s="10"/>
    </row>
    <row r="571" spans="6:12" ht="12.75" x14ac:dyDescent="0.2">
      <c r="F571" s="13"/>
      <c r="G571" s="13"/>
      <c r="H571" s="10"/>
      <c r="I571" s="10"/>
      <c r="J571" s="10"/>
      <c r="K571" s="10"/>
      <c r="L571" s="10"/>
    </row>
    <row r="572" spans="6:12" ht="12.75" x14ac:dyDescent="0.2">
      <c r="F572" s="13"/>
      <c r="G572" s="13"/>
      <c r="H572" s="10"/>
      <c r="I572" s="10"/>
      <c r="J572" s="10"/>
      <c r="K572" s="10"/>
      <c r="L572" s="10"/>
    </row>
    <row r="573" spans="6:12" ht="12.75" x14ac:dyDescent="0.2">
      <c r="F573" s="13"/>
      <c r="G573" s="13"/>
      <c r="H573" s="10"/>
      <c r="I573" s="10"/>
      <c r="J573" s="10"/>
      <c r="K573" s="10"/>
      <c r="L573" s="10"/>
    </row>
    <row r="574" spans="6:12" ht="12.75" x14ac:dyDescent="0.2">
      <c r="F574" s="13"/>
      <c r="G574" s="13"/>
      <c r="H574" s="10"/>
      <c r="I574" s="10"/>
      <c r="J574" s="10"/>
      <c r="K574" s="10"/>
      <c r="L574" s="10"/>
    </row>
    <row r="575" spans="6:12" ht="12.75" x14ac:dyDescent="0.2">
      <c r="F575" s="13"/>
      <c r="G575" s="13"/>
      <c r="H575" s="10"/>
      <c r="I575" s="10"/>
      <c r="J575" s="10"/>
      <c r="K575" s="10"/>
      <c r="L575" s="10"/>
    </row>
    <row r="576" spans="6:12" ht="12.75" x14ac:dyDescent="0.2">
      <c r="F576" s="13"/>
      <c r="G576" s="13"/>
      <c r="H576" s="10"/>
      <c r="I576" s="10"/>
      <c r="J576" s="10"/>
      <c r="K576" s="10"/>
      <c r="L576" s="10"/>
    </row>
    <row r="577" spans="6:12" ht="12.75" x14ac:dyDescent="0.2">
      <c r="F577" s="13"/>
      <c r="G577" s="13"/>
      <c r="H577" s="10"/>
      <c r="I577" s="10"/>
      <c r="J577" s="10"/>
      <c r="K577" s="10"/>
      <c r="L577" s="10"/>
    </row>
    <row r="578" spans="6:12" ht="12.75" x14ac:dyDescent="0.2">
      <c r="F578" s="13"/>
      <c r="G578" s="13"/>
      <c r="H578" s="10"/>
      <c r="I578" s="10"/>
      <c r="J578" s="10"/>
      <c r="K578" s="10"/>
      <c r="L578" s="10"/>
    </row>
    <row r="579" spans="6:12" ht="12.75" x14ac:dyDescent="0.2">
      <c r="F579" s="13"/>
      <c r="G579" s="13"/>
      <c r="H579" s="10"/>
      <c r="I579" s="10"/>
      <c r="J579" s="10"/>
      <c r="K579" s="10"/>
      <c r="L579" s="10"/>
    </row>
    <row r="580" spans="6:12" ht="12.75" x14ac:dyDescent="0.2">
      <c r="F580" s="13"/>
      <c r="G580" s="13"/>
      <c r="H580" s="10"/>
      <c r="I580" s="10"/>
      <c r="J580" s="10"/>
      <c r="K580" s="10"/>
      <c r="L580" s="10"/>
    </row>
    <row r="581" spans="6:12" ht="12.75" x14ac:dyDescent="0.2">
      <c r="F581" s="13"/>
      <c r="G581" s="13"/>
      <c r="H581" s="10"/>
      <c r="I581" s="10"/>
      <c r="J581" s="10"/>
      <c r="K581" s="10"/>
      <c r="L581" s="10"/>
    </row>
    <row r="582" spans="6:12" ht="12.75" x14ac:dyDescent="0.2">
      <c r="F582" s="13"/>
      <c r="G582" s="13"/>
      <c r="H582" s="10"/>
      <c r="I582" s="10"/>
      <c r="J582" s="10"/>
      <c r="K582" s="10"/>
      <c r="L582" s="10"/>
    </row>
    <row r="583" spans="6:12" ht="12.75" x14ac:dyDescent="0.2">
      <c r="F583" s="13"/>
      <c r="G583" s="13"/>
      <c r="H583" s="10"/>
      <c r="I583" s="10"/>
      <c r="J583" s="10"/>
      <c r="K583" s="10"/>
      <c r="L583" s="10"/>
    </row>
    <row r="584" spans="6:12" ht="12.75" x14ac:dyDescent="0.2">
      <c r="F584" s="13"/>
      <c r="G584" s="13"/>
      <c r="H584" s="10"/>
      <c r="I584" s="10"/>
      <c r="J584" s="10"/>
      <c r="K584" s="10"/>
      <c r="L584" s="10"/>
    </row>
    <row r="585" spans="6:12" ht="12.75" x14ac:dyDescent="0.2">
      <c r="F585" s="13"/>
      <c r="G585" s="13"/>
      <c r="H585" s="10"/>
      <c r="I585" s="10"/>
      <c r="J585" s="10"/>
      <c r="K585" s="10"/>
      <c r="L585" s="10"/>
    </row>
    <row r="586" spans="6:12" ht="12.75" x14ac:dyDescent="0.2">
      <c r="F586" s="13"/>
      <c r="G586" s="13"/>
      <c r="H586" s="10"/>
      <c r="I586" s="10"/>
      <c r="J586" s="10"/>
      <c r="K586" s="10"/>
      <c r="L586" s="10"/>
    </row>
    <row r="587" spans="6:12" ht="12.75" x14ac:dyDescent="0.2">
      <c r="F587" s="13"/>
      <c r="G587" s="13"/>
      <c r="H587" s="10"/>
      <c r="I587" s="10"/>
      <c r="J587" s="10"/>
      <c r="K587" s="10"/>
      <c r="L587" s="10"/>
    </row>
    <row r="588" spans="6:12" ht="12.75" x14ac:dyDescent="0.2">
      <c r="F588" s="13"/>
      <c r="G588" s="13"/>
      <c r="H588" s="10"/>
      <c r="I588" s="10"/>
      <c r="J588" s="10"/>
      <c r="K588" s="10"/>
      <c r="L588" s="10"/>
    </row>
    <row r="589" spans="6:12" ht="12.75" x14ac:dyDescent="0.2">
      <c r="F589" s="13"/>
      <c r="G589" s="13"/>
      <c r="H589" s="10"/>
      <c r="I589" s="10"/>
      <c r="J589" s="10"/>
      <c r="K589" s="10"/>
      <c r="L589" s="10"/>
    </row>
    <row r="590" spans="6:12" ht="12.75" x14ac:dyDescent="0.2">
      <c r="F590" s="13"/>
      <c r="G590" s="13"/>
      <c r="H590" s="10"/>
      <c r="I590" s="10"/>
      <c r="J590" s="10"/>
      <c r="K590" s="10"/>
      <c r="L590" s="10"/>
    </row>
    <row r="591" spans="6:12" ht="12.75" x14ac:dyDescent="0.2">
      <c r="F591" s="13"/>
      <c r="G591" s="13"/>
      <c r="H591" s="10"/>
      <c r="I591" s="10"/>
      <c r="J591" s="10"/>
      <c r="K591" s="10"/>
      <c r="L591" s="10"/>
    </row>
    <row r="592" spans="6:12" ht="12.75" x14ac:dyDescent="0.2">
      <c r="F592" s="13"/>
      <c r="G592" s="13"/>
      <c r="H592" s="10"/>
      <c r="I592" s="10"/>
      <c r="J592" s="10"/>
      <c r="K592" s="10"/>
      <c r="L592" s="10"/>
    </row>
    <row r="593" spans="6:12" ht="12.75" x14ac:dyDescent="0.2">
      <c r="F593" s="13"/>
      <c r="G593" s="13"/>
      <c r="H593" s="10"/>
      <c r="I593" s="10"/>
      <c r="J593" s="10"/>
      <c r="K593" s="10"/>
      <c r="L593" s="10"/>
    </row>
    <row r="594" spans="6:12" ht="12.75" x14ac:dyDescent="0.2">
      <c r="F594" s="13"/>
      <c r="G594" s="13"/>
      <c r="H594" s="10"/>
      <c r="I594" s="10"/>
      <c r="J594" s="10"/>
      <c r="K594" s="10"/>
      <c r="L594" s="10"/>
    </row>
    <row r="595" spans="6:12" ht="12.75" x14ac:dyDescent="0.2">
      <c r="F595" s="13"/>
      <c r="G595" s="13"/>
      <c r="H595" s="10"/>
      <c r="I595" s="10"/>
      <c r="J595" s="10"/>
      <c r="K595" s="10"/>
      <c r="L595" s="10"/>
    </row>
    <row r="596" spans="6:12" ht="12.75" x14ac:dyDescent="0.2">
      <c r="F596" s="13"/>
      <c r="G596" s="13"/>
      <c r="H596" s="10"/>
      <c r="I596" s="10"/>
      <c r="J596" s="10"/>
      <c r="K596" s="10"/>
      <c r="L596" s="10"/>
    </row>
    <row r="597" spans="6:12" ht="12.75" x14ac:dyDescent="0.2">
      <c r="F597" s="13"/>
      <c r="G597" s="13"/>
      <c r="H597" s="10"/>
      <c r="I597" s="10"/>
      <c r="J597" s="10"/>
      <c r="K597" s="10"/>
      <c r="L597" s="10"/>
    </row>
    <row r="598" spans="6:12" ht="12.75" x14ac:dyDescent="0.2">
      <c r="F598" s="13"/>
      <c r="G598" s="13"/>
      <c r="H598" s="10"/>
      <c r="I598" s="10"/>
      <c r="J598" s="10"/>
      <c r="K598" s="10"/>
      <c r="L598" s="10"/>
    </row>
    <row r="599" spans="6:12" ht="12.75" x14ac:dyDescent="0.2">
      <c r="F599" s="13"/>
      <c r="G599" s="13"/>
      <c r="H599" s="10"/>
      <c r="I599" s="10"/>
      <c r="J599" s="10"/>
      <c r="K599" s="10"/>
      <c r="L599" s="10"/>
    </row>
    <row r="600" spans="6:12" ht="12.75" x14ac:dyDescent="0.2">
      <c r="F600" s="13"/>
      <c r="G600" s="13"/>
      <c r="H600" s="10"/>
      <c r="I600" s="10"/>
      <c r="J600" s="10"/>
      <c r="K600" s="10"/>
      <c r="L600" s="10"/>
    </row>
    <row r="601" spans="6:12" ht="12.75" x14ac:dyDescent="0.2">
      <c r="F601" s="13"/>
      <c r="G601" s="13"/>
      <c r="H601" s="10"/>
      <c r="I601" s="10"/>
      <c r="J601" s="10"/>
      <c r="K601" s="10"/>
      <c r="L601" s="10"/>
    </row>
    <row r="602" spans="6:12" ht="12.75" x14ac:dyDescent="0.2">
      <c r="F602" s="13"/>
      <c r="G602" s="13"/>
      <c r="H602" s="10"/>
      <c r="I602" s="10"/>
      <c r="J602" s="10"/>
      <c r="K602" s="10"/>
      <c r="L602" s="10"/>
    </row>
    <row r="603" spans="6:12" ht="12.75" x14ac:dyDescent="0.2">
      <c r="F603" s="13"/>
      <c r="G603" s="13"/>
      <c r="H603" s="10"/>
      <c r="I603" s="10"/>
      <c r="J603" s="10"/>
      <c r="K603" s="10"/>
      <c r="L603" s="10"/>
    </row>
    <row r="604" spans="6:12" ht="12.75" x14ac:dyDescent="0.2">
      <c r="F604" s="13"/>
      <c r="G604" s="13"/>
      <c r="H604" s="10"/>
      <c r="I604" s="10"/>
      <c r="J604" s="10"/>
      <c r="K604" s="10"/>
      <c r="L604" s="10"/>
    </row>
    <row r="605" spans="6:12" ht="12.75" x14ac:dyDescent="0.2">
      <c r="F605" s="13"/>
      <c r="G605" s="13"/>
      <c r="H605" s="10"/>
      <c r="I605" s="10"/>
      <c r="J605" s="10"/>
      <c r="K605" s="10"/>
      <c r="L605" s="10"/>
    </row>
    <row r="606" spans="6:12" ht="12.75" x14ac:dyDescent="0.2">
      <c r="F606" s="13"/>
      <c r="G606" s="13"/>
      <c r="H606" s="10"/>
      <c r="I606" s="10"/>
      <c r="J606" s="10"/>
      <c r="K606" s="10"/>
      <c r="L606" s="10"/>
    </row>
    <row r="607" spans="6:12" ht="12.75" x14ac:dyDescent="0.2">
      <c r="F607" s="13"/>
      <c r="G607" s="13"/>
      <c r="H607" s="10"/>
      <c r="I607" s="10"/>
      <c r="J607" s="10"/>
      <c r="K607" s="10"/>
      <c r="L607" s="10"/>
    </row>
    <row r="608" spans="6:12" ht="12.75" x14ac:dyDescent="0.2">
      <c r="F608" s="13"/>
      <c r="G608" s="13"/>
      <c r="H608" s="10"/>
      <c r="I608" s="10"/>
      <c r="J608" s="10"/>
      <c r="K608" s="10"/>
      <c r="L608" s="10"/>
    </row>
    <row r="609" spans="6:12" ht="12.75" x14ac:dyDescent="0.2">
      <c r="F609" s="13"/>
      <c r="G609" s="13"/>
      <c r="H609" s="10"/>
      <c r="I609" s="10"/>
      <c r="J609" s="10"/>
      <c r="K609" s="10"/>
      <c r="L609" s="10"/>
    </row>
    <row r="610" spans="6:12" ht="12.75" x14ac:dyDescent="0.2">
      <c r="F610" s="13"/>
      <c r="G610" s="13"/>
      <c r="H610" s="10"/>
      <c r="I610" s="10"/>
      <c r="J610" s="10"/>
      <c r="K610" s="10"/>
      <c r="L610" s="10"/>
    </row>
    <row r="611" spans="6:12" ht="12.75" x14ac:dyDescent="0.2">
      <c r="F611" s="13"/>
      <c r="G611" s="13"/>
      <c r="H611" s="10"/>
      <c r="I611" s="10"/>
      <c r="J611" s="10"/>
      <c r="K611" s="10"/>
      <c r="L611" s="10"/>
    </row>
    <row r="612" spans="6:12" ht="12.75" x14ac:dyDescent="0.2">
      <c r="F612" s="13"/>
      <c r="G612" s="13"/>
      <c r="H612" s="10"/>
      <c r="I612" s="10"/>
      <c r="J612" s="10"/>
      <c r="K612" s="10"/>
      <c r="L612" s="10"/>
    </row>
    <row r="613" spans="6:12" ht="12.75" x14ac:dyDescent="0.2">
      <c r="F613" s="13"/>
      <c r="G613" s="13"/>
      <c r="H613" s="10"/>
      <c r="I613" s="10"/>
      <c r="J613" s="10"/>
      <c r="K613" s="10"/>
      <c r="L613" s="10"/>
    </row>
    <row r="614" spans="6:12" ht="12.75" x14ac:dyDescent="0.2">
      <c r="F614" s="13"/>
      <c r="G614" s="13"/>
      <c r="H614" s="10"/>
      <c r="I614" s="10"/>
      <c r="J614" s="10"/>
      <c r="K614" s="10"/>
      <c r="L614" s="10"/>
    </row>
    <row r="615" spans="6:12" ht="12.75" x14ac:dyDescent="0.2">
      <c r="F615" s="13"/>
      <c r="G615" s="13"/>
      <c r="H615" s="10"/>
      <c r="I615" s="10"/>
      <c r="J615" s="10"/>
      <c r="K615" s="10"/>
      <c r="L615" s="10"/>
    </row>
    <row r="616" spans="6:12" ht="12.75" x14ac:dyDescent="0.2">
      <c r="F616" s="13"/>
      <c r="G616" s="13"/>
      <c r="H616" s="10"/>
      <c r="I616" s="10"/>
      <c r="J616" s="10"/>
      <c r="K616" s="10"/>
      <c r="L616" s="10"/>
    </row>
    <row r="617" spans="6:12" ht="12.75" x14ac:dyDescent="0.2">
      <c r="F617" s="13"/>
      <c r="G617" s="13"/>
      <c r="H617" s="10"/>
      <c r="I617" s="10"/>
      <c r="J617" s="10"/>
      <c r="K617" s="10"/>
      <c r="L617" s="10"/>
    </row>
    <row r="618" spans="6:12" ht="12.75" x14ac:dyDescent="0.2">
      <c r="F618" s="13"/>
      <c r="G618" s="13"/>
      <c r="H618" s="10"/>
      <c r="I618" s="10"/>
      <c r="J618" s="10"/>
      <c r="K618" s="10"/>
      <c r="L618" s="10"/>
    </row>
    <row r="619" spans="6:12" ht="12.75" x14ac:dyDescent="0.2">
      <c r="F619" s="13"/>
      <c r="G619" s="13"/>
      <c r="H619" s="10"/>
      <c r="I619" s="10"/>
      <c r="J619" s="10"/>
      <c r="K619" s="10"/>
      <c r="L619" s="10"/>
    </row>
    <row r="620" spans="6:12" ht="12.75" x14ac:dyDescent="0.2">
      <c r="F620" s="13"/>
      <c r="G620" s="13"/>
      <c r="H620" s="10"/>
      <c r="I620" s="10"/>
      <c r="J620" s="10"/>
      <c r="K620" s="10"/>
      <c r="L620" s="10"/>
    </row>
    <row r="621" spans="6:12" ht="12.75" x14ac:dyDescent="0.2">
      <c r="F621" s="13"/>
      <c r="G621" s="13"/>
      <c r="H621" s="10"/>
      <c r="I621" s="10"/>
      <c r="J621" s="10"/>
      <c r="K621" s="10"/>
      <c r="L621" s="10"/>
    </row>
    <row r="622" spans="6:12" ht="12.75" x14ac:dyDescent="0.2">
      <c r="F622" s="13"/>
      <c r="G622" s="13"/>
      <c r="H622" s="10"/>
      <c r="I622" s="10"/>
      <c r="J622" s="10"/>
      <c r="K622" s="10"/>
      <c r="L622" s="10"/>
    </row>
    <row r="623" spans="6:12" ht="12.75" x14ac:dyDescent="0.2">
      <c r="F623" s="13"/>
      <c r="G623" s="13"/>
      <c r="H623" s="10"/>
      <c r="I623" s="10"/>
      <c r="J623" s="10"/>
      <c r="K623" s="10"/>
      <c r="L623" s="10"/>
    </row>
    <row r="624" spans="6:12" ht="12.75" x14ac:dyDescent="0.2">
      <c r="F624" s="13"/>
      <c r="G624" s="13"/>
      <c r="H624" s="10"/>
      <c r="I624" s="10"/>
      <c r="J624" s="10"/>
      <c r="K624" s="10"/>
      <c r="L624" s="10"/>
    </row>
    <row r="625" spans="6:12" ht="12.75" x14ac:dyDescent="0.2">
      <c r="F625" s="13"/>
      <c r="G625" s="13"/>
      <c r="H625" s="10"/>
      <c r="I625" s="10"/>
      <c r="J625" s="10"/>
      <c r="K625" s="10"/>
      <c r="L625" s="10"/>
    </row>
    <row r="626" spans="6:12" ht="12.75" x14ac:dyDescent="0.2">
      <c r="F626" s="13"/>
      <c r="G626" s="13"/>
      <c r="H626" s="10"/>
      <c r="I626" s="10"/>
      <c r="J626" s="10"/>
      <c r="K626" s="10"/>
      <c r="L626" s="10"/>
    </row>
    <row r="627" spans="6:12" ht="12.75" x14ac:dyDescent="0.2">
      <c r="F627" s="13"/>
      <c r="G627" s="13"/>
      <c r="H627" s="10"/>
      <c r="I627" s="10"/>
      <c r="J627" s="10"/>
      <c r="K627" s="10"/>
      <c r="L627" s="10"/>
    </row>
    <row r="628" spans="6:12" ht="12.75" x14ac:dyDescent="0.2">
      <c r="F628" s="13"/>
      <c r="G628" s="13"/>
      <c r="H628" s="10"/>
      <c r="I628" s="10"/>
      <c r="J628" s="10"/>
      <c r="K628" s="10"/>
      <c r="L628" s="10"/>
    </row>
    <row r="629" spans="6:12" ht="12.75" x14ac:dyDescent="0.2">
      <c r="F629" s="13"/>
      <c r="G629" s="13"/>
      <c r="H629" s="10"/>
      <c r="I629" s="10"/>
      <c r="J629" s="10"/>
      <c r="K629" s="10"/>
      <c r="L629" s="10"/>
    </row>
    <row r="630" spans="6:12" ht="12.75" x14ac:dyDescent="0.2">
      <c r="F630" s="13"/>
      <c r="G630" s="13"/>
      <c r="H630" s="10"/>
      <c r="I630" s="10"/>
      <c r="J630" s="10"/>
      <c r="K630" s="10"/>
      <c r="L630" s="10"/>
    </row>
    <row r="631" spans="6:12" ht="12.75" x14ac:dyDescent="0.2">
      <c r="F631" s="13"/>
      <c r="G631" s="13"/>
      <c r="H631" s="10"/>
      <c r="I631" s="10"/>
      <c r="J631" s="10"/>
      <c r="K631" s="10"/>
      <c r="L631" s="10"/>
    </row>
    <row r="632" spans="6:12" ht="12.75" x14ac:dyDescent="0.2">
      <c r="F632" s="13"/>
      <c r="G632" s="13"/>
      <c r="H632" s="10"/>
      <c r="I632" s="10"/>
      <c r="J632" s="10"/>
      <c r="K632" s="10"/>
      <c r="L632" s="10"/>
    </row>
    <row r="633" spans="6:12" ht="12.75" x14ac:dyDescent="0.2">
      <c r="F633" s="13"/>
      <c r="G633" s="13"/>
      <c r="H633" s="10"/>
      <c r="I633" s="10"/>
      <c r="J633" s="10"/>
      <c r="K633" s="10"/>
      <c r="L633" s="10"/>
    </row>
    <row r="634" spans="6:12" ht="12.75" x14ac:dyDescent="0.2">
      <c r="F634" s="13"/>
      <c r="G634" s="13"/>
      <c r="H634" s="10"/>
      <c r="I634" s="10"/>
      <c r="J634" s="10"/>
      <c r="K634" s="10"/>
      <c r="L634" s="10"/>
    </row>
    <row r="635" spans="6:12" ht="12.75" x14ac:dyDescent="0.2">
      <c r="F635" s="13"/>
      <c r="G635" s="13"/>
      <c r="H635" s="10"/>
      <c r="I635" s="10"/>
      <c r="J635" s="10"/>
      <c r="K635" s="10"/>
      <c r="L635" s="10"/>
    </row>
    <row r="636" spans="6:12" ht="12.75" x14ac:dyDescent="0.2">
      <c r="F636" s="13"/>
      <c r="G636" s="13"/>
      <c r="H636" s="10"/>
      <c r="I636" s="10"/>
      <c r="J636" s="10"/>
      <c r="K636" s="10"/>
      <c r="L636" s="10"/>
    </row>
    <row r="637" spans="6:12" ht="12.75" x14ac:dyDescent="0.2">
      <c r="F637" s="13"/>
      <c r="G637" s="13"/>
      <c r="H637" s="10"/>
      <c r="I637" s="10"/>
      <c r="J637" s="10"/>
      <c r="K637" s="10"/>
      <c r="L637" s="10"/>
    </row>
    <row r="638" spans="6:12" ht="12.75" x14ac:dyDescent="0.2">
      <c r="F638" s="13"/>
      <c r="G638" s="13"/>
      <c r="H638" s="10"/>
      <c r="I638" s="10"/>
      <c r="J638" s="10"/>
      <c r="K638" s="10"/>
      <c r="L638" s="10"/>
    </row>
    <row r="639" spans="6:12" ht="12.75" x14ac:dyDescent="0.2">
      <c r="F639" s="13"/>
      <c r="G639" s="13"/>
      <c r="H639" s="10"/>
      <c r="I639" s="10"/>
      <c r="J639" s="10"/>
      <c r="K639" s="10"/>
      <c r="L639" s="10"/>
    </row>
    <row r="640" spans="6:12" ht="12.75" x14ac:dyDescent="0.2">
      <c r="F640" s="13"/>
      <c r="G640" s="13"/>
      <c r="H640" s="10"/>
      <c r="I640" s="10"/>
      <c r="J640" s="10"/>
      <c r="K640" s="10"/>
      <c r="L640" s="10"/>
    </row>
    <row r="641" spans="6:12" ht="12.75" x14ac:dyDescent="0.2">
      <c r="F641" s="13"/>
      <c r="G641" s="13"/>
      <c r="H641" s="10"/>
      <c r="I641" s="10"/>
      <c r="J641" s="10"/>
      <c r="K641" s="10"/>
      <c r="L641" s="10"/>
    </row>
    <row r="642" spans="6:12" ht="12.75" x14ac:dyDescent="0.2">
      <c r="F642" s="13"/>
      <c r="G642" s="13"/>
      <c r="H642" s="10"/>
      <c r="I642" s="10"/>
      <c r="J642" s="10"/>
      <c r="K642" s="10"/>
      <c r="L642" s="10"/>
    </row>
    <row r="643" spans="6:12" ht="12.75" x14ac:dyDescent="0.2">
      <c r="F643" s="13"/>
      <c r="G643" s="13"/>
      <c r="H643" s="10"/>
      <c r="I643" s="10"/>
      <c r="J643" s="10"/>
      <c r="K643" s="10"/>
      <c r="L643" s="10"/>
    </row>
    <row r="644" spans="6:12" ht="12.75" x14ac:dyDescent="0.2">
      <c r="F644" s="13"/>
      <c r="G644" s="13"/>
      <c r="H644" s="10"/>
      <c r="I644" s="10"/>
      <c r="J644" s="10"/>
      <c r="K644" s="10"/>
      <c r="L644" s="10"/>
    </row>
    <row r="645" spans="6:12" ht="12.75" x14ac:dyDescent="0.2">
      <c r="F645" s="13"/>
      <c r="G645" s="13"/>
      <c r="H645" s="10"/>
      <c r="I645" s="10"/>
      <c r="J645" s="10"/>
      <c r="K645" s="10"/>
      <c r="L645" s="10"/>
    </row>
    <row r="646" spans="6:12" ht="12.75" x14ac:dyDescent="0.2">
      <c r="F646" s="13"/>
      <c r="G646" s="13"/>
      <c r="H646" s="10"/>
      <c r="I646" s="10"/>
      <c r="J646" s="10"/>
      <c r="K646" s="10"/>
      <c r="L646" s="10"/>
    </row>
    <row r="647" spans="6:12" ht="12.75" x14ac:dyDescent="0.2">
      <c r="F647" s="13"/>
      <c r="G647" s="13"/>
      <c r="H647" s="10"/>
      <c r="I647" s="10"/>
      <c r="J647" s="10"/>
      <c r="K647" s="10"/>
      <c r="L647" s="10"/>
    </row>
    <row r="648" spans="6:12" ht="12.75" x14ac:dyDescent="0.2">
      <c r="F648" s="13"/>
      <c r="G648" s="13"/>
      <c r="H648" s="10"/>
      <c r="I648" s="10"/>
      <c r="J648" s="10"/>
      <c r="K648" s="10"/>
      <c r="L648" s="10"/>
    </row>
    <row r="649" spans="6:12" ht="12.75" x14ac:dyDescent="0.2">
      <c r="F649" s="13"/>
      <c r="G649" s="13"/>
      <c r="H649" s="10"/>
      <c r="I649" s="10"/>
      <c r="J649" s="10"/>
      <c r="K649" s="10"/>
      <c r="L649" s="10"/>
    </row>
    <row r="650" spans="6:12" ht="12.75" x14ac:dyDescent="0.2">
      <c r="F650" s="13"/>
      <c r="G650" s="13"/>
      <c r="H650" s="10"/>
      <c r="I650" s="10"/>
      <c r="J650" s="10"/>
      <c r="K650" s="10"/>
      <c r="L650" s="10"/>
    </row>
    <row r="651" spans="6:12" ht="12.75" x14ac:dyDescent="0.2">
      <c r="F651" s="13"/>
      <c r="G651" s="13"/>
      <c r="H651" s="10"/>
      <c r="I651" s="10"/>
      <c r="J651" s="10"/>
      <c r="K651" s="10"/>
      <c r="L651" s="10"/>
    </row>
    <row r="652" spans="6:12" ht="12.75" x14ac:dyDescent="0.2">
      <c r="F652" s="13"/>
      <c r="G652" s="13"/>
      <c r="H652" s="10"/>
      <c r="I652" s="10"/>
      <c r="J652" s="10"/>
      <c r="K652" s="10"/>
      <c r="L652" s="10"/>
    </row>
    <row r="653" spans="6:12" ht="12.75" x14ac:dyDescent="0.2">
      <c r="F653" s="13"/>
      <c r="G653" s="13"/>
      <c r="H653" s="10"/>
      <c r="I653" s="10"/>
      <c r="J653" s="10"/>
      <c r="K653" s="10"/>
      <c r="L653" s="10"/>
    </row>
    <row r="654" spans="6:12" ht="12.75" x14ac:dyDescent="0.2">
      <c r="F654" s="13"/>
      <c r="G654" s="13"/>
      <c r="H654" s="10"/>
      <c r="I654" s="10"/>
      <c r="J654" s="10"/>
      <c r="K654" s="10"/>
      <c r="L654" s="10"/>
    </row>
    <row r="655" spans="6:12" ht="12.75" x14ac:dyDescent="0.2">
      <c r="F655" s="13"/>
      <c r="G655" s="13"/>
      <c r="H655" s="10"/>
      <c r="I655" s="10"/>
      <c r="J655" s="10"/>
      <c r="K655" s="10"/>
      <c r="L655" s="10"/>
    </row>
    <row r="656" spans="6:12" ht="12.75" x14ac:dyDescent="0.2">
      <c r="F656" s="13"/>
      <c r="G656" s="13"/>
      <c r="H656" s="10"/>
      <c r="I656" s="10"/>
      <c r="J656" s="10"/>
      <c r="K656" s="10"/>
      <c r="L656" s="10"/>
    </row>
    <row r="657" spans="6:12" ht="12.75" x14ac:dyDescent="0.2">
      <c r="F657" s="13"/>
      <c r="G657" s="13"/>
      <c r="H657" s="10"/>
      <c r="I657" s="10"/>
      <c r="J657" s="10"/>
      <c r="K657" s="10"/>
      <c r="L657" s="10"/>
    </row>
    <row r="658" spans="6:12" ht="12.75" x14ac:dyDescent="0.2">
      <c r="F658" s="13"/>
      <c r="G658" s="13"/>
      <c r="H658" s="10"/>
      <c r="I658" s="10"/>
      <c r="J658" s="10"/>
      <c r="K658" s="10"/>
      <c r="L658" s="10"/>
    </row>
    <row r="659" spans="6:12" ht="12.75" x14ac:dyDescent="0.2">
      <c r="F659" s="13"/>
      <c r="G659" s="13"/>
      <c r="H659" s="10"/>
      <c r="I659" s="10"/>
      <c r="J659" s="10"/>
      <c r="K659" s="10"/>
      <c r="L659" s="10"/>
    </row>
    <row r="660" spans="6:12" ht="12.75" x14ac:dyDescent="0.2">
      <c r="F660" s="13"/>
      <c r="G660" s="13"/>
      <c r="H660" s="10"/>
      <c r="I660" s="10"/>
      <c r="J660" s="10"/>
      <c r="K660" s="10"/>
      <c r="L660" s="10"/>
    </row>
    <row r="661" spans="6:12" ht="12.75" x14ac:dyDescent="0.2">
      <c r="F661" s="13"/>
      <c r="G661" s="13"/>
      <c r="H661" s="10"/>
      <c r="I661" s="10"/>
      <c r="J661" s="10"/>
      <c r="K661" s="10"/>
      <c r="L661" s="10"/>
    </row>
    <row r="662" spans="6:12" ht="12.75" x14ac:dyDescent="0.2">
      <c r="F662" s="13"/>
      <c r="G662" s="13"/>
      <c r="H662" s="10"/>
      <c r="I662" s="10"/>
      <c r="J662" s="10"/>
      <c r="K662" s="10"/>
      <c r="L662" s="10"/>
    </row>
    <row r="663" spans="6:12" ht="12.75" x14ac:dyDescent="0.2">
      <c r="F663" s="13"/>
      <c r="G663" s="13"/>
      <c r="H663" s="10"/>
      <c r="I663" s="10"/>
      <c r="J663" s="10"/>
      <c r="K663" s="10"/>
      <c r="L663" s="10"/>
    </row>
    <row r="664" spans="6:12" ht="12.75" x14ac:dyDescent="0.2">
      <c r="F664" s="13"/>
      <c r="G664" s="13"/>
      <c r="H664" s="10"/>
      <c r="I664" s="10"/>
      <c r="J664" s="10"/>
      <c r="K664" s="10"/>
      <c r="L664" s="10"/>
    </row>
    <row r="665" spans="6:12" ht="12.75" x14ac:dyDescent="0.2">
      <c r="F665" s="13"/>
      <c r="G665" s="13"/>
      <c r="H665" s="10"/>
      <c r="I665" s="10"/>
      <c r="J665" s="10"/>
      <c r="K665" s="10"/>
      <c r="L665" s="10"/>
    </row>
    <row r="666" spans="6:12" ht="12.75" x14ac:dyDescent="0.2">
      <c r="F666" s="13"/>
      <c r="G666" s="13"/>
      <c r="H666" s="10"/>
      <c r="I666" s="10"/>
      <c r="J666" s="10"/>
      <c r="K666" s="10"/>
      <c r="L666" s="10"/>
    </row>
    <row r="667" spans="6:12" ht="12.75" x14ac:dyDescent="0.2">
      <c r="F667" s="13"/>
      <c r="G667" s="13"/>
      <c r="H667" s="10"/>
      <c r="I667" s="10"/>
      <c r="J667" s="10"/>
      <c r="K667" s="10"/>
      <c r="L667" s="10"/>
    </row>
    <row r="668" spans="6:12" ht="12.75" x14ac:dyDescent="0.2">
      <c r="F668" s="13"/>
      <c r="G668" s="13"/>
      <c r="H668" s="10"/>
      <c r="I668" s="10"/>
      <c r="J668" s="10"/>
      <c r="K668" s="10"/>
      <c r="L668" s="10"/>
    </row>
    <row r="669" spans="6:12" ht="12.75" x14ac:dyDescent="0.2">
      <c r="F669" s="13"/>
      <c r="G669" s="13"/>
      <c r="H669" s="10"/>
      <c r="I669" s="10"/>
      <c r="J669" s="10"/>
      <c r="K669" s="10"/>
      <c r="L669" s="10"/>
    </row>
    <row r="670" spans="6:12" ht="12.75" x14ac:dyDescent="0.2">
      <c r="F670" s="13"/>
      <c r="G670" s="13"/>
      <c r="H670" s="10"/>
      <c r="I670" s="10"/>
      <c r="J670" s="10"/>
      <c r="K670" s="10"/>
      <c r="L670" s="10"/>
    </row>
    <row r="671" spans="6:12" ht="12.75" x14ac:dyDescent="0.2">
      <c r="F671" s="13"/>
      <c r="G671" s="13"/>
      <c r="H671" s="10"/>
      <c r="I671" s="10"/>
      <c r="J671" s="10"/>
      <c r="K671" s="10"/>
      <c r="L671" s="10"/>
    </row>
    <row r="672" spans="6:12" ht="12.75" x14ac:dyDescent="0.2">
      <c r="F672" s="13"/>
      <c r="G672" s="13"/>
      <c r="H672" s="10"/>
      <c r="I672" s="10"/>
      <c r="J672" s="10"/>
      <c r="K672" s="10"/>
      <c r="L672" s="10"/>
    </row>
    <row r="673" spans="6:12" ht="12.75" x14ac:dyDescent="0.2">
      <c r="F673" s="13"/>
      <c r="G673" s="13"/>
      <c r="H673" s="10"/>
      <c r="I673" s="10"/>
      <c r="J673" s="10"/>
      <c r="K673" s="10"/>
      <c r="L673" s="10"/>
    </row>
    <row r="674" spans="6:12" ht="12.75" x14ac:dyDescent="0.2">
      <c r="F674" s="13"/>
      <c r="G674" s="13"/>
      <c r="H674" s="10"/>
      <c r="I674" s="10"/>
      <c r="J674" s="10"/>
      <c r="K674" s="10"/>
      <c r="L674" s="10"/>
    </row>
    <row r="675" spans="6:12" ht="12.75" x14ac:dyDescent="0.2">
      <c r="F675" s="13"/>
      <c r="G675" s="13"/>
      <c r="H675" s="10"/>
      <c r="I675" s="10"/>
      <c r="J675" s="10"/>
      <c r="K675" s="10"/>
      <c r="L675" s="10"/>
    </row>
    <row r="676" spans="6:12" ht="12.75" x14ac:dyDescent="0.2">
      <c r="F676" s="13"/>
      <c r="G676" s="13"/>
      <c r="H676" s="10"/>
      <c r="I676" s="10"/>
      <c r="J676" s="10"/>
      <c r="K676" s="10"/>
      <c r="L676" s="10"/>
    </row>
    <row r="677" spans="6:12" ht="12.75" x14ac:dyDescent="0.2">
      <c r="F677" s="13"/>
      <c r="G677" s="13"/>
      <c r="H677" s="10"/>
      <c r="I677" s="10"/>
      <c r="J677" s="10"/>
      <c r="K677" s="10"/>
      <c r="L677" s="10"/>
    </row>
    <row r="678" spans="6:12" ht="12.75" x14ac:dyDescent="0.2">
      <c r="F678" s="13"/>
      <c r="G678" s="13"/>
      <c r="H678" s="10"/>
      <c r="I678" s="10"/>
      <c r="J678" s="10"/>
      <c r="K678" s="10"/>
      <c r="L678" s="10"/>
    </row>
    <row r="679" spans="6:12" ht="12.75" x14ac:dyDescent="0.2">
      <c r="F679" s="13"/>
      <c r="G679" s="13"/>
      <c r="H679" s="10"/>
      <c r="I679" s="10"/>
      <c r="J679" s="10"/>
      <c r="K679" s="10"/>
      <c r="L679" s="10"/>
    </row>
    <row r="680" spans="6:12" ht="12.75" x14ac:dyDescent="0.2">
      <c r="F680" s="13"/>
      <c r="G680" s="13"/>
      <c r="H680" s="10"/>
      <c r="I680" s="10"/>
      <c r="J680" s="10"/>
      <c r="K680" s="10"/>
      <c r="L680" s="10"/>
    </row>
    <row r="681" spans="6:12" ht="12.75" x14ac:dyDescent="0.2">
      <c r="F681" s="13"/>
      <c r="G681" s="13"/>
      <c r="H681" s="10"/>
      <c r="I681" s="10"/>
      <c r="J681" s="10"/>
      <c r="K681" s="10"/>
      <c r="L681" s="10"/>
    </row>
    <row r="682" spans="6:12" ht="12.75" x14ac:dyDescent="0.2">
      <c r="F682" s="13"/>
      <c r="G682" s="13"/>
      <c r="H682" s="10"/>
      <c r="I682" s="10"/>
      <c r="J682" s="10"/>
      <c r="K682" s="10"/>
      <c r="L682" s="10"/>
    </row>
    <row r="683" spans="6:12" ht="12.75" x14ac:dyDescent="0.2">
      <c r="F683" s="13"/>
      <c r="G683" s="13"/>
      <c r="H683" s="10"/>
      <c r="I683" s="10"/>
      <c r="J683" s="10"/>
      <c r="K683" s="10"/>
      <c r="L683" s="10"/>
    </row>
    <row r="684" spans="6:12" ht="12.75" x14ac:dyDescent="0.2">
      <c r="F684" s="13"/>
      <c r="G684" s="13"/>
      <c r="H684" s="10"/>
      <c r="I684" s="10"/>
      <c r="J684" s="10"/>
      <c r="K684" s="10"/>
      <c r="L684" s="10"/>
    </row>
    <row r="685" spans="6:12" ht="12.75" x14ac:dyDescent="0.2">
      <c r="F685" s="13"/>
      <c r="G685" s="13"/>
      <c r="H685" s="10"/>
      <c r="I685" s="10"/>
      <c r="J685" s="10"/>
      <c r="K685" s="10"/>
      <c r="L685" s="10"/>
    </row>
    <row r="686" spans="6:12" ht="12.75" x14ac:dyDescent="0.2">
      <c r="F686" s="13"/>
      <c r="G686" s="13"/>
      <c r="H686" s="10"/>
      <c r="I686" s="10"/>
      <c r="J686" s="10"/>
      <c r="K686" s="10"/>
      <c r="L686" s="10"/>
    </row>
    <row r="687" spans="6:12" ht="12.75" x14ac:dyDescent="0.2">
      <c r="F687" s="13"/>
      <c r="G687" s="13"/>
      <c r="H687" s="10"/>
      <c r="I687" s="10"/>
      <c r="J687" s="10"/>
      <c r="K687" s="10"/>
      <c r="L687" s="10"/>
    </row>
    <row r="688" spans="6:12" ht="12.75" x14ac:dyDescent="0.2">
      <c r="F688" s="13"/>
      <c r="G688" s="13"/>
      <c r="H688" s="10"/>
      <c r="I688" s="10"/>
      <c r="J688" s="10"/>
      <c r="K688" s="10"/>
      <c r="L688" s="10"/>
    </row>
    <row r="689" spans="6:12" ht="12.75" x14ac:dyDescent="0.2">
      <c r="F689" s="13"/>
      <c r="G689" s="13"/>
      <c r="H689" s="10"/>
      <c r="I689" s="10"/>
      <c r="J689" s="10"/>
      <c r="K689" s="10"/>
      <c r="L689" s="10"/>
    </row>
    <row r="690" spans="6:12" ht="12.75" x14ac:dyDescent="0.2">
      <c r="F690" s="13"/>
      <c r="G690" s="13"/>
      <c r="H690" s="10"/>
      <c r="I690" s="10"/>
      <c r="J690" s="10"/>
      <c r="K690" s="10"/>
      <c r="L690" s="10"/>
    </row>
    <row r="691" spans="6:12" ht="12.75" x14ac:dyDescent="0.2">
      <c r="F691" s="13"/>
      <c r="G691" s="13"/>
      <c r="H691" s="10"/>
      <c r="I691" s="10"/>
      <c r="J691" s="10"/>
      <c r="K691" s="10"/>
      <c r="L691" s="10"/>
    </row>
    <row r="692" spans="6:12" ht="12.75" x14ac:dyDescent="0.2">
      <c r="F692" s="13"/>
      <c r="G692" s="13"/>
      <c r="H692" s="10"/>
      <c r="I692" s="10"/>
      <c r="J692" s="10"/>
      <c r="K692" s="10"/>
      <c r="L692" s="10"/>
    </row>
    <row r="693" spans="6:12" ht="12.75" x14ac:dyDescent="0.2">
      <c r="F693" s="13"/>
      <c r="G693" s="13"/>
      <c r="H693" s="10"/>
      <c r="I693" s="10"/>
      <c r="J693" s="10"/>
      <c r="K693" s="10"/>
      <c r="L693" s="10"/>
    </row>
    <row r="694" spans="6:12" ht="12.75" x14ac:dyDescent="0.2">
      <c r="F694" s="13"/>
      <c r="G694" s="13"/>
      <c r="H694" s="10"/>
      <c r="I694" s="10"/>
      <c r="J694" s="10"/>
      <c r="K694" s="10"/>
      <c r="L694" s="10"/>
    </row>
    <row r="695" spans="6:12" ht="12.75" x14ac:dyDescent="0.2">
      <c r="F695" s="13"/>
      <c r="G695" s="13"/>
      <c r="H695" s="10"/>
      <c r="I695" s="10"/>
      <c r="J695" s="10"/>
      <c r="K695" s="10"/>
      <c r="L695" s="10"/>
    </row>
    <row r="696" spans="6:12" ht="12.75" x14ac:dyDescent="0.2">
      <c r="F696" s="13"/>
      <c r="G696" s="13"/>
      <c r="H696" s="10"/>
      <c r="I696" s="10"/>
      <c r="J696" s="10"/>
      <c r="K696" s="10"/>
      <c r="L696" s="10"/>
    </row>
    <row r="697" spans="6:12" ht="12.75" x14ac:dyDescent="0.2">
      <c r="F697" s="13"/>
      <c r="G697" s="13"/>
      <c r="H697" s="10"/>
      <c r="I697" s="10"/>
      <c r="J697" s="10"/>
      <c r="K697" s="10"/>
      <c r="L697" s="10"/>
    </row>
    <row r="698" spans="6:12" ht="12.75" x14ac:dyDescent="0.2">
      <c r="F698" s="13"/>
      <c r="G698" s="13"/>
      <c r="H698" s="10"/>
      <c r="I698" s="10"/>
      <c r="J698" s="10"/>
      <c r="K698" s="10"/>
      <c r="L698" s="10"/>
    </row>
    <row r="699" spans="6:12" ht="12.75" x14ac:dyDescent="0.2">
      <c r="F699" s="13"/>
      <c r="G699" s="13"/>
      <c r="H699" s="10"/>
      <c r="I699" s="10"/>
      <c r="J699" s="10"/>
      <c r="K699" s="10"/>
      <c r="L699" s="10"/>
    </row>
    <row r="700" spans="6:12" ht="12.75" x14ac:dyDescent="0.2">
      <c r="F700" s="13"/>
      <c r="G700" s="13"/>
      <c r="H700" s="10"/>
      <c r="I700" s="10"/>
      <c r="J700" s="10"/>
      <c r="K700" s="10"/>
      <c r="L700" s="10"/>
    </row>
    <row r="701" spans="6:12" ht="12.75" x14ac:dyDescent="0.2">
      <c r="F701" s="13"/>
      <c r="G701" s="13"/>
      <c r="H701" s="10"/>
      <c r="I701" s="10"/>
      <c r="J701" s="10"/>
      <c r="K701" s="10"/>
      <c r="L701" s="10"/>
    </row>
    <row r="702" spans="6:12" ht="12.75" x14ac:dyDescent="0.2">
      <c r="F702" s="13"/>
      <c r="G702" s="13"/>
      <c r="H702" s="10"/>
      <c r="I702" s="10"/>
      <c r="J702" s="10"/>
      <c r="K702" s="10"/>
      <c r="L702" s="10"/>
    </row>
    <row r="703" spans="6:12" ht="12.75" x14ac:dyDescent="0.2">
      <c r="F703" s="13"/>
      <c r="G703" s="13"/>
      <c r="H703" s="10"/>
      <c r="I703" s="10"/>
      <c r="J703" s="10"/>
      <c r="K703" s="10"/>
      <c r="L703" s="10"/>
    </row>
    <row r="704" spans="6:12" ht="12.75" x14ac:dyDescent="0.2">
      <c r="F704" s="13"/>
      <c r="G704" s="13"/>
      <c r="H704" s="10"/>
      <c r="I704" s="10"/>
      <c r="J704" s="10"/>
      <c r="K704" s="10"/>
      <c r="L704" s="10"/>
    </row>
    <row r="705" spans="6:12" ht="12.75" x14ac:dyDescent="0.2">
      <c r="F705" s="13"/>
      <c r="G705" s="13"/>
      <c r="H705" s="10"/>
      <c r="I705" s="10"/>
      <c r="J705" s="10"/>
      <c r="K705" s="10"/>
      <c r="L705" s="10"/>
    </row>
    <row r="706" spans="6:12" ht="12.75" x14ac:dyDescent="0.2">
      <c r="F706" s="13"/>
      <c r="G706" s="13"/>
      <c r="H706" s="10"/>
      <c r="I706" s="10"/>
      <c r="J706" s="10"/>
      <c r="K706" s="10"/>
      <c r="L706" s="10"/>
    </row>
    <row r="707" spans="6:12" ht="12.75" x14ac:dyDescent="0.2">
      <c r="F707" s="13"/>
      <c r="G707" s="13"/>
      <c r="H707" s="10"/>
      <c r="I707" s="10"/>
      <c r="J707" s="10"/>
      <c r="K707" s="10"/>
      <c r="L707" s="10"/>
    </row>
    <row r="708" spans="6:12" ht="12.75" x14ac:dyDescent="0.2">
      <c r="F708" s="13"/>
      <c r="G708" s="13"/>
      <c r="H708" s="10"/>
      <c r="I708" s="10"/>
      <c r="J708" s="10"/>
      <c r="K708" s="10"/>
      <c r="L708" s="10"/>
    </row>
    <row r="709" spans="6:12" ht="12.75" x14ac:dyDescent="0.2">
      <c r="F709" s="13"/>
      <c r="G709" s="13"/>
      <c r="H709" s="10"/>
      <c r="I709" s="10"/>
      <c r="J709" s="10"/>
      <c r="K709" s="10"/>
      <c r="L709" s="10"/>
    </row>
    <row r="710" spans="6:12" ht="12.75" x14ac:dyDescent="0.2">
      <c r="F710" s="13"/>
      <c r="G710" s="13"/>
      <c r="H710" s="10"/>
      <c r="I710" s="10"/>
      <c r="J710" s="10"/>
      <c r="K710" s="10"/>
      <c r="L710" s="10"/>
    </row>
    <row r="711" spans="6:12" ht="12.75" x14ac:dyDescent="0.2">
      <c r="F711" s="13"/>
      <c r="G711" s="13"/>
      <c r="H711" s="10"/>
      <c r="I711" s="10"/>
      <c r="J711" s="10"/>
      <c r="K711" s="10"/>
      <c r="L711" s="10"/>
    </row>
    <row r="712" spans="6:12" ht="12.75" x14ac:dyDescent="0.2">
      <c r="F712" s="13"/>
      <c r="G712" s="13"/>
      <c r="H712" s="10"/>
      <c r="I712" s="10"/>
      <c r="J712" s="10"/>
      <c r="K712" s="10"/>
      <c r="L712" s="10"/>
    </row>
    <row r="713" spans="6:12" ht="12.75" x14ac:dyDescent="0.2">
      <c r="F713" s="13"/>
      <c r="G713" s="13"/>
      <c r="H713" s="10"/>
      <c r="I713" s="10"/>
      <c r="J713" s="10"/>
      <c r="K713" s="10"/>
      <c r="L713" s="10"/>
    </row>
    <row r="714" spans="6:12" ht="12.75" x14ac:dyDescent="0.2">
      <c r="F714" s="13"/>
      <c r="G714" s="13"/>
      <c r="H714" s="10"/>
      <c r="I714" s="10"/>
      <c r="J714" s="10"/>
      <c r="K714" s="10"/>
      <c r="L714" s="10"/>
    </row>
    <row r="715" spans="6:12" ht="12.75" x14ac:dyDescent="0.2">
      <c r="F715" s="13"/>
      <c r="G715" s="13"/>
      <c r="H715" s="10"/>
      <c r="I715" s="10"/>
      <c r="J715" s="10"/>
      <c r="K715" s="10"/>
      <c r="L715" s="10"/>
    </row>
    <row r="716" spans="6:12" ht="12.75" x14ac:dyDescent="0.2">
      <c r="F716" s="13"/>
      <c r="G716" s="13"/>
      <c r="H716" s="10"/>
      <c r="I716" s="10"/>
      <c r="J716" s="10"/>
      <c r="K716" s="10"/>
      <c r="L716" s="10"/>
    </row>
    <row r="717" spans="6:12" ht="12.75" x14ac:dyDescent="0.2">
      <c r="F717" s="13"/>
      <c r="G717" s="13"/>
      <c r="H717" s="10"/>
      <c r="I717" s="10"/>
      <c r="J717" s="10"/>
      <c r="K717" s="10"/>
      <c r="L717" s="10"/>
    </row>
    <row r="718" spans="6:12" ht="12.75" x14ac:dyDescent="0.2">
      <c r="F718" s="13"/>
      <c r="G718" s="13"/>
      <c r="H718" s="10"/>
      <c r="I718" s="10"/>
      <c r="J718" s="10"/>
      <c r="K718" s="10"/>
      <c r="L718" s="10"/>
    </row>
    <row r="719" spans="6:12" ht="12.75" x14ac:dyDescent="0.2">
      <c r="F719" s="13"/>
      <c r="G719" s="13"/>
      <c r="H719" s="10"/>
      <c r="I719" s="10"/>
      <c r="J719" s="10"/>
      <c r="K719" s="10"/>
      <c r="L719" s="10"/>
    </row>
    <row r="720" spans="6:12" ht="12.75" x14ac:dyDescent="0.2">
      <c r="F720" s="13"/>
      <c r="G720" s="13"/>
      <c r="H720" s="10"/>
      <c r="I720" s="10"/>
      <c r="J720" s="10"/>
      <c r="K720" s="10"/>
      <c r="L720" s="10"/>
    </row>
    <row r="721" spans="6:12" ht="12.75" x14ac:dyDescent="0.2">
      <c r="F721" s="13"/>
      <c r="G721" s="13"/>
      <c r="H721" s="10"/>
      <c r="I721" s="10"/>
      <c r="J721" s="10"/>
      <c r="K721" s="10"/>
      <c r="L721" s="10"/>
    </row>
    <row r="722" spans="6:12" ht="12.75" x14ac:dyDescent="0.2">
      <c r="F722" s="13"/>
      <c r="G722" s="13"/>
      <c r="H722" s="10"/>
      <c r="I722" s="10"/>
      <c r="J722" s="10"/>
      <c r="K722" s="10"/>
      <c r="L722" s="10"/>
    </row>
    <row r="723" spans="6:12" ht="12.75" x14ac:dyDescent="0.2">
      <c r="F723" s="13"/>
      <c r="G723" s="13"/>
      <c r="H723" s="10"/>
      <c r="I723" s="10"/>
      <c r="J723" s="10"/>
      <c r="K723" s="10"/>
      <c r="L723" s="10"/>
    </row>
    <row r="724" spans="6:12" ht="12.75" x14ac:dyDescent="0.2">
      <c r="F724" s="13"/>
      <c r="G724" s="13"/>
      <c r="H724" s="10"/>
      <c r="I724" s="10"/>
      <c r="J724" s="10"/>
      <c r="K724" s="10"/>
      <c r="L724" s="10"/>
    </row>
    <row r="725" spans="6:12" ht="12.75" x14ac:dyDescent="0.2">
      <c r="F725" s="13"/>
      <c r="G725" s="13"/>
      <c r="H725" s="10"/>
      <c r="I725" s="10"/>
      <c r="J725" s="10"/>
      <c r="K725" s="10"/>
      <c r="L725" s="10"/>
    </row>
    <row r="726" spans="6:12" ht="12.75" x14ac:dyDescent="0.2">
      <c r="F726" s="13"/>
      <c r="G726" s="13"/>
      <c r="H726" s="10"/>
      <c r="I726" s="10"/>
      <c r="J726" s="10"/>
      <c r="K726" s="10"/>
      <c r="L726" s="10"/>
    </row>
    <row r="727" spans="6:12" ht="12.75" x14ac:dyDescent="0.2">
      <c r="F727" s="13"/>
      <c r="G727" s="13"/>
      <c r="H727" s="10"/>
      <c r="I727" s="10"/>
      <c r="J727" s="10"/>
      <c r="K727" s="10"/>
      <c r="L727" s="10"/>
    </row>
    <row r="728" spans="6:12" ht="12.75" x14ac:dyDescent="0.2">
      <c r="F728" s="13"/>
      <c r="G728" s="13"/>
      <c r="H728" s="10"/>
      <c r="I728" s="10"/>
      <c r="J728" s="10"/>
      <c r="K728" s="10"/>
      <c r="L728" s="10"/>
    </row>
    <row r="729" spans="6:12" ht="12.75" x14ac:dyDescent="0.2">
      <c r="F729" s="13"/>
      <c r="G729" s="13"/>
      <c r="H729" s="10"/>
      <c r="I729" s="10"/>
      <c r="J729" s="10"/>
      <c r="K729" s="10"/>
      <c r="L729" s="10"/>
    </row>
    <row r="730" spans="6:12" ht="12.75" x14ac:dyDescent="0.2">
      <c r="F730" s="13"/>
      <c r="G730" s="13"/>
      <c r="H730" s="10"/>
      <c r="I730" s="10"/>
      <c r="J730" s="10"/>
      <c r="K730" s="10"/>
      <c r="L730" s="10"/>
    </row>
    <row r="731" spans="6:12" ht="12.75" x14ac:dyDescent="0.2">
      <c r="F731" s="13"/>
      <c r="G731" s="13"/>
      <c r="H731" s="10"/>
      <c r="I731" s="10"/>
      <c r="J731" s="10"/>
      <c r="K731" s="10"/>
      <c r="L731" s="10"/>
    </row>
    <row r="732" spans="6:12" ht="12.75" x14ac:dyDescent="0.2">
      <c r="F732" s="13"/>
      <c r="G732" s="13"/>
      <c r="H732" s="10"/>
      <c r="I732" s="10"/>
      <c r="J732" s="10"/>
      <c r="K732" s="10"/>
      <c r="L732" s="10"/>
    </row>
    <row r="733" spans="6:12" ht="12.75" x14ac:dyDescent="0.2">
      <c r="F733" s="13"/>
      <c r="G733" s="13"/>
      <c r="H733" s="10"/>
      <c r="I733" s="10"/>
      <c r="J733" s="10"/>
      <c r="K733" s="10"/>
      <c r="L733" s="10"/>
    </row>
    <row r="734" spans="6:12" ht="12.75" x14ac:dyDescent="0.2">
      <c r="F734" s="13"/>
      <c r="G734" s="13"/>
      <c r="H734" s="10"/>
      <c r="I734" s="10"/>
      <c r="J734" s="10"/>
      <c r="K734" s="10"/>
      <c r="L734" s="10"/>
    </row>
    <row r="735" spans="6:12" ht="12.75" x14ac:dyDescent="0.2">
      <c r="F735" s="13"/>
      <c r="G735" s="13"/>
      <c r="H735" s="10"/>
      <c r="I735" s="10"/>
      <c r="J735" s="10"/>
      <c r="K735" s="10"/>
      <c r="L735" s="10"/>
    </row>
    <row r="736" spans="6:12" ht="12.75" x14ac:dyDescent="0.2">
      <c r="F736" s="13"/>
      <c r="G736" s="13"/>
      <c r="H736" s="10"/>
      <c r="I736" s="10"/>
      <c r="J736" s="10"/>
      <c r="K736" s="10"/>
      <c r="L736" s="10"/>
    </row>
    <row r="737" spans="6:12" ht="12.75" x14ac:dyDescent="0.2">
      <c r="F737" s="13"/>
      <c r="G737" s="13"/>
      <c r="H737" s="10"/>
      <c r="I737" s="10"/>
      <c r="J737" s="10"/>
      <c r="K737" s="10"/>
      <c r="L737" s="10"/>
    </row>
    <row r="738" spans="6:12" ht="12.75" x14ac:dyDescent="0.2">
      <c r="F738" s="13"/>
      <c r="G738" s="13"/>
      <c r="H738" s="10"/>
      <c r="I738" s="10"/>
      <c r="J738" s="10"/>
      <c r="K738" s="10"/>
      <c r="L738" s="10"/>
    </row>
    <row r="739" spans="6:12" ht="12.75" x14ac:dyDescent="0.2">
      <c r="F739" s="13"/>
      <c r="G739" s="13"/>
      <c r="H739" s="10"/>
      <c r="I739" s="10"/>
      <c r="J739" s="10"/>
      <c r="K739" s="10"/>
      <c r="L739" s="10"/>
    </row>
    <row r="740" spans="6:12" ht="12.75" x14ac:dyDescent="0.2">
      <c r="F740" s="13"/>
      <c r="G740" s="13"/>
      <c r="H740" s="10"/>
      <c r="I740" s="10"/>
      <c r="J740" s="10"/>
      <c r="K740" s="10"/>
      <c r="L740" s="10"/>
    </row>
    <row r="741" spans="6:12" ht="12.75" x14ac:dyDescent="0.2">
      <c r="F741" s="13"/>
      <c r="G741" s="13"/>
      <c r="H741" s="10"/>
      <c r="I741" s="10"/>
      <c r="J741" s="10"/>
      <c r="K741" s="10"/>
      <c r="L741" s="10"/>
    </row>
    <row r="742" spans="6:12" ht="12.75" x14ac:dyDescent="0.2">
      <c r="F742" s="13"/>
      <c r="G742" s="13"/>
      <c r="H742" s="10"/>
      <c r="I742" s="10"/>
      <c r="J742" s="10"/>
      <c r="K742" s="10"/>
      <c r="L742" s="10"/>
    </row>
    <row r="743" spans="6:12" ht="12.75" x14ac:dyDescent="0.2">
      <c r="F743" s="13"/>
      <c r="G743" s="13"/>
      <c r="H743" s="10"/>
      <c r="I743" s="10"/>
      <c r="J743" s="10"/>
      <c r="K743" s="10"/>
      <c r="L743" s="10"/>
    </row>
    <row r="744" spans="6:12" ht="12.75" x14ac:dyDescent="0.2">
      <c r="F744" s="13"/>
      <c r="G744" s="13"/>
      <c r="H744" s="10"/>
      <c r="I744" s="10"/>
      <c r="J744" s="10"/>
      <c r="K744" s="10"/>
      <c r="L744" s="10"/>
    </row>
    <row r="745" spans="6:12" ht="12.75" x14ac:dyDescent="0.2">
      <c r="F745" s="13"/>
      <c r="G745" s="13"/>
      <c r="H745" s="10"/>
      <c r="I745" s="10"/>
      <c r="J745" s="10"/>
      <c r="K745" s="10"/>
      <c r="L745" s="10"/>
    </row>
    <row r="746" spans="6:12" ht="12.75" x14ac:dyDescent="0.2">
      <c r="F746" s="13"/>
      <c r="G746" s="13"/>
      <c r="H746" s="10"/>
      <c r="I746" s="10"/>
      <c r="J746" s="10"/>
      <c r="K746" s="10"/>
      <c r="L746" s="10"/>
    </row>
    <row r="747" spans="6:12" ht="12.75" x14ac:dyDescent="0.2">
      <c r="F747" s="13"/>
      <c r="G747" s="13"/>
      <c r="H747" s="10"/>
      <c r="I747" s="10"/>
      <c r="J747" s="10"/>
      <c r="K747" s="10"/>
      <c r="L747" s="10"/>
    </row>
    <row r="748" spans="6:12" ht="12.75" x14ac:dyDescent="0.2">
      <c r="F748" s="13"/>
      <c r="G748" s="13"/>
      <c r="H748" s="10"/>
      <c r="I748" s="10"/>
      <c r="J748" s="10"/>
      <c r="K748" s="10"/>
      <c r="L748" s="10"/>
    </row>
    <row r="749" spans="6:12" ht="12.75" x14ac:dyDescent="0.2">
      <c r="F749" s="13"/>
      <c r="G749" s="13"/>
      <c r="H749" s="10"/>
      <c r="I749" s="10"/>
      <c r="J749" s="10"/>
      <c r="K749" s="10"/>
      <c r="L749" s="10"/>
    </row>
    <row r="750" spans="6:12" ht="12.75" x14ac:dyDescent="0.2">
      <c r="F750" s="13"/>
      <c r="G750" s="13"/>
      <c r="H750" s="10"/>
      <c r="I750" s="10"/>
      <c r="J750" s="10"/>
      <c r="K750" s="10"/>
      <c r="L750" s="10"/>
    </row>
    <row r="751" spans="6:12" ht="12.75" x14ac:dyDescent="0.2">
      <c r="F751" s="13"/>
      <c r="G751" s="13"/>
      <c r="H751" s="10"/>
      <c r="I751" s="10"/>
      <c r="J751" s="10"/>
      <c r="K751" s="10"/>
      <c r="L751" s="10"/>
    </row>
    <row r="752" spans="6:12" ht="12.75" x14ac:dyDescent="0.2">
      <c r="F752" s="13"/>
      <c r="G752" s="13"/>
      <c r="H752" s="10"/>
      <c r="I752" s="10"/>
      <c r="J752" s="10"/>
      <c r="K752" s="10"/>
      <c r="L752" s="10"/>
    </row>
    <row r="753" spans="6:12" ht="12.75" x14ac:dyDescent="0.2">
      <c r="F753" s="13"/>
      <c r="G753" s="13"/>
      <c r="H753" s="10"/>
      <c r="I753" s="10"/>
      <c r="J753" s="10"/>
      <c r="K753" s="10"/>
      <c r="L753" s="10"/>
    </row>
    <row r="754" spans="6:12" ht="12.75" x14ac:dyDescent="0.2">
      <c r="F754" s="13"/>
      <c r="G754" s="13"/>
      <c r="H754" s="10"/>
      <c r="I754" s="10"/>
      <c r="J754" s="10"/>
      <c r="K754" s="10"/>
      <c r="L754" s="10"/>
    </row>
    <row r="755" spans="6:12" ht="12.75" x14ac:dyDescent="0.2">
      <c r="F755" s="13"/>
      <c r="G755" s="13"/>
      <c r="H755" s="10"/>
      <c r="I755" s="10"/>
      <c r="J755" s="10"/>
      <c r="K755" s="10"/>
      <c r="L755" s="10"/>
    </row>
    <row r="756" spans="6:12" ht="12.75" x14ac:dyDescent="0.2">
      <c r="F756" s="13"/>
      <c r="G756" s="13"/>
      <c r="H756" s="10"/>
      <c r="I756" s="10"/>
      <c r="J756" s="10"/>
      <c r="K756" s="10"/>
      <c r="L756" s="10"/>
    </row>
    <row r="757" spans="6:12" ht="12.75" x14ac:dyDescent="0.2">
      <c r="F757" s="13"/>
      <c r="G757" s="13"/>
      <c r="H757" s="10"/>
      <c r="I757" s="10"/>
      <c r="J757" s="10"/>
      <c r="K757" s="10"/>
      <c r="L757" s="10"/>
    </row>
    <row r="758" spans="6:12" ht="12.75" x14ac:dyDescent="0.2">
      <c r="F758" s="13"/>
      <c r="G758" s="13"/>
      <c r="H758" s="10"/>
      <c r="I758" s="10"/>
      <c r="J758" s="10"/>
      <c r="K758" s="10"/>
      <c r="L758" s="10"/>
    </row>
    <row r="759" spans="6:12" ht="12.75" x14ac:dyDescent="0.2">
      <c r="F759" s="13"/>
      <c r="G759" s="13"/>
      <c r="H759" s="10"/>
      <c r="I759" s="10"/>
      <c r="J759" s="10"/>
      <c r="K759" s="10"/>
      <c r="L759" s="10"/>
    </row>
    <row r="760" spans="6:12" ht="12.75" x14ac:dyDescent="0.2">
      <c r="F760" s="13"/>
      <c r="G760" s="13"/>
      <c r="H760" s="10"/>
      <c r="I760" s="10"/>
      <c r="J760" s="10"/>
      <c r="K760" s="10"/>
      <c r="L760" s="10"/>
    </row>
    <row r="761" spans="6:12" ht="12.75" x14ac:dyDescent="0.2">
      <c r="F761" s="13"/>
      <c r="G761" s="13"/>
      <c r="H761" s="10"/>
      <c r="I761" s="10"/>
      <c r="J761" s="10"/>
      <c r="K761" s="10"/>
      <c r="L761" s="10"/>
    </row>
    <row r="762" spans="6:12" ht="12.75" x14ac:dyDescent="0.2">
      <c r="F762" s="13"/>
      <c r="G762" s="13"/>
      <c r="H762" s="10"/>
      <c r="I762" s="10"/>
      <c r="J762" s="10"/>
      <c r="K762" s="10"/>
      <c r="L762" s="10"/>
    </row>
    <row r="763" spans="6:12" ht="12.75" x14ac:dyDescent="0.2">
      <c r="F763" s="13"/>
      <c r="G763" s="13"/>
      <c r="H763" s="10"/>
      <c r="I763" s="10"/>
      <c r="J763" s="10"/>
      <c r="K763" s="10"/>
      <c r="L763" s="10"/>
    </row>
    <row r="764" spans="6:12" ht="12.75" x14ac:dyDescent="0.2">
      <c r="F764" s="13"/>
      <c r="G764" s="13"/>
      <c r="H764" s="10"/>
      <c r="I764" s="10"/>
      <c r="J764" s="10"/>
      <c r="K764" s="10"/>
      <c r="L764" s="10"/>
    </row>
    <row r="765" spans="6:12" ht="12.75" x14ac:dyDescent="0.2">
      <c r="F765" s="13"/>
      <c r="G765" s="13"/>
      <c r="H765" s="10"/>
      <c r="I765" s="10"/>
      <c r="J765" s="10"/>
      <c r="K765" s="10"/>
      <c r="L765" s="10"/>
    </row>
    <row r="766" spans="6:12" ht="12.75" x14ac:dyDescent="0.2">
      <c r="F766" s="13"/>
      <c r="G766" s="13"/>
      <c r="H766" s="10"/>
      <c r="I766" s="10"/>
      <c r="J766" s="10"/>
      <c r="K766" s="10"/>
      <c r="L766" s="10"/>
    </row>
    <row r="767" spans="6:12" ht="12.75" x14ac:dyDescent="0.2">
      <c r="F767" s="13"/>
      <c r="G767" s="13"/>
      <c r="H767" s="10"/>
      <c r="I767" s="10"/>
      <c r="J767" s="10"/>
      <c r="K767" s="10"/>
      <c r="L767" s="10"/>
    </row>
    <row r="768" spans="6:12" ht="12.75" x14ac:dyDescent="0.2">
      <c r="F768" s="13"/>
      <c r="G768" s="13"/>
      <c r="H768" s="10"/>
      <c r="I768" s="10"/>
      <c r="J768" s="10"/>
      <c r="K768" s="10"/>
      <c r="L768" s="10"/>
    </row>
    <row r="769" spans="6:12" ht="12.75" x14ac:dyDescent="0.2">
      <c r="F769" s="13"/>
      <c r="G769" s="13"/>
      <c r="H769" s="10"/>
      <c r="I769" s="10"/>
      <c r="J769" s="10"/>
      <c r="K769" s="10"/>
      <c r="L769" s="10"/>
    </row>
    <row r="770" spans="6:12" ht="12.75" x14ac:dyDescent="0.2">
      <c r="F770" s="13"/>
      <c r="G770" s="13"/>
      <c r="H770" s="10"/>
      <c r="I770" s="10"/>
      <c r="J770" s="10"/>
      <c r="K770" s="10"/>
      <c r="L770" s="10"/>
    </row>
    <row r="771" spans="6:12" ht="12.75" x14ac:dyDescent="0.2">
      <c r="F771" s="13"/>
      <c r="G771" s="13"/>
      <c r="H771" s="10"/>
      <c r="I771" s="10"/>
      <c r="J771" s="10"/>
      <c r="K771" s="10"/>
      <c r="L771" s="10"/>
    </row>
    <row r="772" spans="6:12" ht="12.75" x14ac:dyDescent="0.2">
      <c r="F772" s="13"/>
      <c r="G772" s="13"/>
      <c r="H772" s="10"/>
      <c r="I772" s="10"/>
      <c r="J772" s="10"/>
      <c r="K772" s="10"/>
      <c r="L772" s="10"/>
    </row>
    <row r="773" spans="6:12" ht="12.75" x14ac:dyDescent="0.2">
      <c r="F773" s="13"/>
      <c r="G773" s="13"/>
      <c r="H773" s="10"/>
      <c r="I773" s="10"/>
      <c r="J773" s="10"/>
      <c r="K773" s="10"/>
      <c r="L773" s="10"/>
    </row>
    <row r="774" spans="6:12" ht="12.75" x14ac:dyDescent="0.2">
      <c r="F774" s="13"/>
      <c r="G774" s="13"/>
      <c r="H774" s="10"/>
      <c r="I774" s="10"/>
      <c r="J774" s="10"/>
      <c r="K774" s="10"/>
      <c r="L774" s="10"/>
    </row>
    <row r="775" spans="6:12" ht="12.75" x14ac:dyDescent="0.2">
      <c r="F775" s="13"/>
      <c r="G775" s="13"/>
      <c r="H775" s="10"/>
      <c r="I775" s="10"/>
      <c r="J775" s="10"/>
      <c r="K775" s="10"/>
      <c r="L775" s="10"/>
    </row>
    <row r="776" spans="6:12" ht="12.75" x14ac:dyDescent="0.2">
      <c r="F776" s="13"/>
      <c r="G776" s="13"/>
      <c r="H776" s="10"/>
      <c r="I776" s="10"/>
      <c r="J776" s="10"/>
      <c r="K776" s="10"/>
      <c r="L776" s="10"/>
    </row>
    <row r="777" spans="6:12" ht="12.75" x14ac:dyDescent="0.2">
      <c r="F777" s="13"/>
      <c r="G777" s="13"/>
      <c r="H777" s="10"/>
      <c r="I777" s="10"/>
      <c r="J777" s="10"/>
      <c r="K777" s="10"/>
      <c r="L777" s="10"/>
    </row>
    <row r="778" spans="6:12" ht="12.75" x14ac:dyDescent="0.2">
      <c r="F778" s="13"/>
      <c r="G778" s="13"/>
      <c r="H778" s="10"/>
      <c r="I778" s="10"/>
      <c r="J778" s="10"/>
      <c r="K778" s="10"/>
      <c r="L778" s="10"/>
    </row>
    <row r="779" spans="6:12" ht="12.75" x14ac:dyDescent="0.2">
      <c r="F779" s="13"/>
      <c r="G779" s="13"/>
      <c r="H779" s="10"/>
      <c r="I779" s="10"/>
      <c r="J779" s="10"/>
      <c r="K779" s="10"/>
      <c r="L779" s="10"/>
    </row>
    <row r="780" spans="6:12" ht="12.75" x14ac:dyDescent="0.2">
      <c r="F780" s="13"/>
      <c r="G780" s="13"/>
      <c r="H780" s="10"/>
      <c r="I780" s="10"/>
      <c r="J780" s="10"/>
      <c r="K780" s="10"/>
      <c r="L780" s="10"/>
    </row>
    <row r="781" spans="6:12" ht="12.75" x14ac:dyDescent="0.2">
      <c r="F781" s="13"/>
      <c r="G781" s="13"/>
      <c r="H781" s="10"/>
      <c r="I781" s="10"/>
      <c r="J781" s="10"/>
      <c r="K781" s="10"/>
      <c r="L781" s="10"/>
    </row>
    <row r="782" spans="6:12" ht="12.75" x14ac:dyDescent="0.2">
      <c r="F782" s="13"/>
      <c r="G782" s="13"/>
      <c r="H782" s="10"/>
      <c r="I782" s="10"/>
      <c r="J782" s="10"/>
      <c r="K782" s="10"/>
      <c r="L782" s="10"/>
    </row>
    <row r="783" spans="6:12" ht="12.75" x14ac:dyDescent="0.2">
      <c r="F783" s="13"/>
      <c r="G783" s="13"/>
      <c r="H783" s="10"/>
      <c r="I783" s="10"/>
      <c r="J783" s="10"/>
      <c r="K783" s="10"/>
      <c r="L783" s="10"/>
    </row>
    <row r="784" spans="6:12" ht="12.75" x14ac:dyDescent="0.2">
      <c r="F784" s="13"/>
      <c r="G784" s="13"/>
      <c r="H784" s="10"/>
      <c r="I784" s="10"/>
      <c r="J784" s="10"/>
      <c r="K784" s="10"/>
      <c r="L784" s="10"/>
    </row>
    <row r="785" spans="6:12" ht="12.75" x14ac:dyDescent="0.2">
      <c r="F785" s="13"/>
      <c r="G785" s="13"/>
      <c r="H785" s="10"/>
      <c r="I785" s="10"/>
      <c r="J785" s="10"/>
      <c r="K785" s="10"/>
      <c r="L785" s="10"/>
    </row>
    <row r="786" spans="6:12" ht="12.75" x14ac:dyDescent="0.2">
      <c r="F786" s="13"/>
      <c r="G786" s="13"/>
      <c r="H786" s="10"/>
      <c r="I786" s="10"/>
      <c r="J786" s="10"/>
      <c r="K786" s="10"/>
      <c r="L786" s="10"/>
    </row>
    <row r="787" spans="6:12" ht="12.75" x14ac:dyDescent="0.2">
      <c r="F787" s="13"/>
      <c r="G787" s="13"/>
      <c r="H787" s="10"/>
      <c r="I787" s="10"/>
      <c r="J787" s="10"/>
      <c r="K787" s="10"/>
      <c r="L787" s="10"/>
    </row>
    <row r="788" spans="6:12" ht="12.75" x14ac:dyDescent="0.2">
      <c r="F788" s="13"/>
      <c r="G788" s="13"/>
      <c r="H788" s="10"/>
      <c r="I788" s="10"/>
      <c r="J788" s="10"/>
      <c r="K788" s="10"/>
      <c r="L788" s="10"/>
    </row>
    <row r="789" spans="6:12" ht="12.75" x14ac:dyDescent="0.2">
      <c r="F789" s="13"/>
      <c r="G789" s="13"/>
      <c r="H789" s="10"/>
      <c r="I789" s="10"/>
      <c r="J789" s="10"/>
      <c r="K789" s="10"/>
      <c r="L789" s="10"/>
    </row>
    <row r="790" spans="6:12" ht="12.75" x14ac:dyDescent="0.2">
      <c r="F790" s="13"/>
      <c r="G790" s="13"/>
      <c r="H790" s="10"/>
      <c r="I790" s="10"/>
      <c r="J790" s="10"/>
      <c r="K790" s="10"/>
      <c r="L790" s="10"/>
    </row>
    <row r="791" spans="6:12" ht="12.75" x14ac:dyDescent="0.2">
      <c r="F791" s="13"/>
      <c r="G791" s="13"/>
      <c r="H791" s="10"/>
      <c r="I791" s="10"/>
      <c r="J791" s="10"/>
      <c r="K791" s="10"/>
      <c r="L791" s="10"/>
    </row>
    <row r="792" spans="6:12" ht="12.75" x14ac:dyDescent="0.2">
      <c r="F792" s="13"/>
      <c r="G792" s="13"/>
      <c r="H792" s="10"/>
      <c r="I792" s="10"/>
      <c r="J792" s="10"/>
      <c r="K792" s="10"/>
      <c r="L792" s="10"/>
    </row>
    <row r="793" spans="6:12" ht="12.75" x14ac:dyDescent="0.2">
      <c r="F793" s="13"/>
      <c r="G793" s="13"/>
      <c r="H793" s="10"/>
      <c r="I793" s="10"/>
      <c r="J793" s="10"/>
      <c r="K793" s="10"/>
      <c r="L793" s="10"/>
    </row>
    <row r="794" spans="6:12" ht="12.75" x14ac:dyDescent="0.2">
      <c r="F794" s="13"/>
      <c r="G794" s="13"/>
      <c r="H794" s="10"/>
      <c r="I794" s="10"/>
      <c r="J794" s="10"/>
      <c r="K794" s="10"/>
      <c r="L794" s="10"/>
    </row>
    <row r="795" spans="6:12" ht="12.75" x14ac:dyDescent="0.2">
      <c r="F795" s="13"/>
      <c r="G795" s="13"/>
      <c r="H795" s="10"/>
      <c r="I795" s="10"/>
      <c r="J795" s="10"/>
      <c r="K795" s="10"/>
      <c r="L795" s="10"/>
    </row>
    <row r="796" spans="6:12" ht="12.75" x14ac:dyDescent="0.2">
      <c r="F796" s="13"/>
      <c r="G796" s="13"/>
      <c r="H796" s="10"/>
      <c r="I796" s="10"/>
      <c r="J796" s="10"/>
      <c r="K796" s="10"/>
      <c r="L796" s="10"/>
    </row>
    <row r="797" spans="6:12" ht="12.75" x14ac:dyDescent="0.2">
      <c r="F797" s="13"/>
      <c r="G797" s="13"/>
      <c r="H797" s="10"/>
      <c r="I797" s="10"/>
      <c r="J797" s="10"/>
      <c r="K797" s="10"/>
      <c r="L797" s="10"/>
    </row>
    <row r="798" spans="6:12" ht="12.75" x14ac:dyDescent="0.2">
      <c r="F798" s="13"/>
      <c r="G798" s="13"/>
      <c r="H798" s="10"/>
      <c r="I798" s="10"/>
      <c r="J798" s="10"/>
      <c r="K798" s="10"/>
      <c r="L798" s="10"/>
    </row>
    <row r="799" spans="6:12" ht="12.75" x14ac:dyDescent="0.2">
      <c r="F799" s="13"/>
      <c r="G799" s="13"/>
      <c r="H799" s="10"/>
      <c r="I799" s="10"/>
      <c r="J799" s="10"/>
      <c r="K799" s="10"/>
      <c r="L799" s="10"/>
    </row>
    <row r="800" spans="6:12" ht="12.75" x14ac:dyDescent="0.2">
      <c r="F800" s="13"/>
      <c r="G800" s="13"/>
      <c r="H800" s="10"/>
      <c r="I800" s="10"/>
      <c r="J800" s="10"/>
      <c r="K800" s="10"/>
      <c r="L800" s="10"/>
    </row>
    <row r="801" spans="6:12" ht="12.75" x14ac:dyDescent="0.2">
      <c r="F801" s="13"/>
      <c r="G801" s="13"/>
      <c r="H801" s="10"/>
      <c r="I801" s="10"/>
      <c r="J801" s="10"/>
      <c r="K801" s="10"/>
      <c r="L801" s="10"/>
    </row>
    <row r="802" spans="6:12" ht="12.75" x14ac:dyDescent="0.2">
      <c r="F802" s="13"/>
      <c r="G802" s="13"/>
      <c r="H802" s="10"/>
      <c r="I802" s="10"/>
      <c r="J802" s="10"/>
      <c r="K802" s="10"/>
      <c r="L802" s="10"/>
    </row>
    <row r="803" spans="6:12" ht="12.75" x14ac:dyDescent="0.2">
      <c r="F803" s="13"/>
      <c r="G803" s="13"/>
      <c r="H803" s="10"/>
      <c r="I803" s="10"/>
      <c r="J803" s="10"/>
      <c r="K803" s="10"/>
      <c r="L803" s="10"/>
    </row>
    <row r="804" spans="6:12" ht="12.75" x14ac:dyDescent="0.2">
      <c r="F804" s="13"/>
      <c r="G804" s="13"/>
      <c r="H804" s="10"/>
      <c r="I804" s="10"/>
      <c r="J804" s="10"/>
      <c r="K804" s="10"/>
      <c r="L804" s="10"/>
    </row>
    <row r="805" spans="6:12" ht="12.75" x14ac:dyDescent="0.2">
      <c r="F805" s="13"/>
      <c r="G805" s="13"/>
      <c r="H805" s="10"/>
      <c r="I805" s="10"/>
      <c r="J805" s="10"/>
      <c r="K805" s="10"/>
      <c r="L805" s="10"/>
    </row>
    <row r="806" spans="6:12" ht="12.75" x14ac:dyDescent="0.2">
      <c r="F806" s="13"/>
      <c r="G806" s="13"/>
      <c r="H806" s="10"/>
      <c r="I806" s="10"/>
      <c r="J806" s="10"/>
      <c r="K806" s="10"/>
      <c r="L806" s="10"/>
    </row>
    <row r="807" spans="6:12" ht="12.75" x14ac:dyDescent="0.2">
      <c r="F807" s="13"/>
      <c r="G807" s="13"/>
      <c r="H807" s="10"/>
      <c r="I807" s="10"/>
      <c r="J807" s="10"/>
      <c r="K807" s="10"/>
      <c r="L807" s="10"/>
    </row>
    <row r="808" spans="6:12" ht="12.75" x14ac:dyDescent="0.2">
      <c r="F808" s="13"/>
      <c r="G808" s="13"/>
      <c r="H808" s="10"/>
      <c r="I808" s="10"/>
      <c r="J808" s="10"/>
      <c r="K808" s="10"/>
      <c r="L808" s="10"/>
    </row>
    <row r="809" spans="6:12" ht="12.75" x14ac:dyDescent="0.2">
      <c r="F809" s="13"/>
      <c r="G809" s="13"/>
      <c r="H809" s="10"/>
      <c r="I809" s="10"/>
      <c r="J809" s="10"/>
      <c r="K809" s="10"/>
      <c r="L809" s="10"/>
    </row>
    <row r="810" spans="6:12" ht="12.75" x14ac:dyDescent="0.2">
      <c r="F810" s="13"/>
      <c r="G810" s="13"/>
      <c r="H810" s="10"/>
      <c r="I810" s="10"/>
      <c r="J810" s="10"/>
      <c r="K810" s="10"/>
      <c r="L810" s="10"/>
    </row>
    <row r="811" spans="6:12" ht="12.75" x14ac:dyDescent="0.2">
      <c r="F811" s="13"/>
      <c r="G811" s="13"/>
      <c r="H811" s="10"/>
      <c r="I811" s="10"/>
      <c r="J811" s="10"/>
      <c r="K811" s="10"/>
      <c r="L811" s="10"/>
    </row>
    <row r="812" spans="6:12" ht="12.75" x14ac:dyDescent="0.2">
      <c r="F812" s="13"/>
      <c r="G812" s="13"/>
      <c r="H812" s="10"/>
      <c r="I812" s="10"/>
      <c r="J812" s="10"/>
      <c r="K812" s="10"/>
      <c r="L812" s="10"/>
    </row>
    <row r="813" spans="6:12" ht="12.75" x14ac:dyDescent="0.2">
      <c r="F813" s="13"/>
      <c r="G813" s="13"/>
      <c r="H813" s="10"/>
      <c r="I813" s="10"/>
      <c r="J813" s="10"/>
      <c r="K813" s="10"/>
      <c r="L813" s="10"/>
    </row>
    <row r="814" spans="6:12" ht="12.75" x14ac:dyDescent="0.2">
      <c r="F814" s="13"/>
      <c r="G814" s="13"/>
      <c r="H814" s="10"/>
      <c r="I814" s="10"/>
      <c r="J814" s="10"/>
      <c r="K814" s="10"/>
      <c r="L814" s="10"/>
    </row>
    <row r="815" spans="6:12" ht="12.75" x14ac:dyDescent="0.2">
      <c r="F815" s="13"/>
      <c r="G815" s="13"/>
      <c r="H815" s="10"/>
      <c r="I815" s="10"/>
      <c r="J815" s="10"/>
      <c r="K815" s="10"/>
      <c r="L815" s="10"/>
    </row>
    <row r="816" spans="6:12" ht="12.75" x14ac:dyDescent="0.2">
      <c r="F816" s="13"/>
      <c r="G816" s="13"/>
      <c r="H816" s="10"/>
      <c r="I816" s="10"/>
      <c r="J816" s="10"/>
      <c r="K816" s="10"/>
      <c r="L816" s="10"/>
    </row>
    <row r="817" spans="6:12" ht="12.75" x14ac:dyDescent="0.2">
      <c r="F817" s="13"/>
      <c r="G817" s="13"/>
      <c r="H817" s="10"/>
      <c r="I817" s="10"/>
      <c r="J817" s="10"/>
      <c r="K817" s="10"/>
      <c r="L817" s="10"/>
    </row>
    <row r="818" spans="6:12" ht="12.75" x14ac:dyDescent="0.2">
      <c r="F818" s="13"/>
      <c r="G818" s="13"/>
      <c r="H818" s="10"/>
      <c r="I818" s="10"/>
      <c r="J818" s="10"/>
      <c r="K818" s="10"/>
      <c r="L818" s="10"/>
    </row>
    <row r="819" spans="6:12" ht="12.75" x14ac:dyDescent="0.2">
      <c r="F819" s="13"/>
      <c r="G819" s="13"/>
      <c r="H819" s="10"/>
      <c r="I819" s="10"/>
      <c r="J819" s="10"/>
      <c r="K819" s="10"/>
      <c r="L819" s="10"/>
    </row>
    <row r="820" spans="6:12" ht="12.75" x14ac:dyDescent="0.2">
      <c r="F820" s="13"/>
      <c r="G820" s="13"/>
      <c r="H820" s="10"/>
      <c r="I820" s="10"/>
      <c r="J820" s="10"/>
      <c r="K820" s="10"/>
      <c r="L820" s="10"/>
    </row>
    <row r="821" spans="6:12" ht="12.75" x14ac:dyDescent="0.2">
      <c r="F821" s="13"/>
      <c r="G821" s="13"/>
      <c r="H821" s="10"/>
      <c r="I821" s="10"/>
      <c r="J821" s="10"/>
      <c r="K821" s="10"/>
      <c r="L821" s="10"/>
    </row>
    <row r="822" spans="6:12" ht="12.75" x14ac:dyDescent="0.2">
      <c r="F822" s="13"/>
      <c r="G822" s="13"/>
      <c r="H822" s="10"/>
      <c r="I822" s="10"/>
      <c r="J822" s="10"/>
      <c r="K822" s="10"/>
      <c r="L822" s="10"/>
    </row>
    <row r="823" spans="6:12" ht="12.75" x14ac:dyDescent="0.2">
      <c r="F823" s="13"/>
      <c r="G823" s="13"/>
      <c r="H823" s="10"/>
      <c r="I823" s="10"/>
      <c r="J823" s="10"/>
      <c r="K823" s="10"/>
      <c r="L823" s="10"/>
    </row>
    <row r="824" spans="6:12" ht="12.75" x14ac:dyDescent="0.2">
      <c r="F824" s="13"/>
      <c r="G824" s="13"/>
      <c r="H824" s="10"/>
      <c r="I824" s="10"/>
      <c r="J824" s="10"/>
      <c r="K824" s="10"/>
      <c r="L824" s="10"/>
    </row>
    <row r="825" spans="6:12" ht="12.75" x14ac:dyDescent="0.2">
      <c r="F825" s="13"/>
      <c r="G825" s="13"/>
      <c r="H825" s="10"/>
      <c r="I825" s="10"/>
      <c r="J825" s="10"/>
      <c r="K825" s="10"/>
      <c r="L825" s="10"/>
    </row>
    <row r="826" spans="6:12" ht="12.75" x14ac:dyDescent="0.2">
      <c r="F826" s="13"/>
      <c r="G826" s="13"/>
      <c r="H826" s="10"/>
      <c r="I826" s="10"/>
      <c r="J826" s="10"/>
      <c r="K826" s="10"/>
      <c r="L826" s="10"/>
    </row>
    <row r="827" spans="6:12" ht="12.75" x14ac:dyDescent="0.2">
      <c r="F827" s="13"/>
      <c r="G827" s="13"/>
      <c r="H827" s="10"/>
      <c r="I827" s="10"/>
      <c r="J827" s="10"/>
      <c r="K827" s="10"/>
      <c r="L827" s="10"/>
    </row>
    <row r="828" spans="6:12" ht="12.75" x14ac:dyDescent="0.2">
      <c r="F828" s="13"/>
      <c r="G828" s="13"/>
      <c r="H828" s="10"/>
      <c r="I828" s="10"/>
      <c r="J828" s="10"/>
      <c r="K828" s="10"/>
      <c r="L828" s="10"/>
    </row>
    <row r="829" spans="6:12" ht="12.75" x14ac:dyDescent="0.2">
      <c r="F829" s="13"/>
      <c r="G829" s="13"/>
      <c r="H829" s="10"/>
      <c r="I829" s="10"/>
      <c r="J829" s="10"/>
      <c r="K829" s="10"/>
      <c r="L829" s="10"/>
    </row>
    <row r="830" spans="6:12" ht="12.75" x14ac:dyDescent="0.2">
      <c r="F830" s="13"/>
      <c r="G830" s="13"/>
      <c r="H830" s="10"/>
      <c r="I830" s="10"/>
      <c r="J830" s="10"/>
      <c r="K830" s="10"/>
      <c r="L830" s="10"/>
    </row>
    <row r="831" spans="6:12" ht="12.75" x14ac:dyDescent="0.2">
      <c r="F831" s="13"/>
      <c r="G831" s="13"/>
      <c r="H831" s="10"/>
      <c r="I831" s="10"/>
      <c r="J831" s="10"/>
      <c r="K831" s="10"/>
      <c r="L831" s="10"/>
    </row>
    <row r="832" spans="6:12" ht="12.75" x14ac:dyDescent="0.2">
      <c r="F832" s="13"/>
      <c r="G832" s="13"/>
      <c r="H832" s="10"/>
      <c r="I832" s="10"/>
      <c r="J832" s="10"/>
      <c r="K832" s="10"/>
      <c r="L832" s="10"/>
    </row>
    <row r="833" spans="6:12" ht="12.75" x14ac:dyDescent="0.2">
      <c r="F833" s="13"/>
      <c r="G833" s="13"/>
      <c r="H833" s="10"/>
      <c r="I833" s="10"/>
      <c r="J833" s="10"/>
      <c r="K833" s="10"/>
      <c r="L833" s="10"/>
    </row>
    <row r="834" spans="6:12" ht="12.75" x14ac:dyDescent="0.2">
      <c r="F834" s="13"/>
      <c r="G834" s="13"/>
      <c r="H834" s="10"/>
      <c r="I834" s="10"/>
      <c r="J834" s="10"/>
      <c r="K834" s="10"/>
      <c r="L834" s="10"/>
    </row>
    <row r="835" spans="6:12" ht="12.75" x14ac:dyDescent="0.2">
      <c r="F835" s="13"/>
      <c r="G835" s="13"/>
      <c r="H835" s="10"/>
      <c r="I835" s="10"/>
      <c r="J835" s="10"/>
      <c r="K835" s="10"/>
      <c r="L835" s="10"/>
    </row>
    <row r="836" spans="6:12" ht="12.75" x14ac:dyDescent="0.2">
      <c r="F836" s="13"/>
      <c r="G836" s="13"/>
      <c r="H836" s="10"/>
      <c r="I836" s="10"/>
      <c r="J836" s="10"/>
      <c r="K836" s="10"/>
      <c r="L836" s="10"/>
    </row>
    <row r="837" spans="6:12" ht="12.75" x14ac:dyDescent="0.2">
      <c r="F837" s="13"/>
      <c r="G837" s="13"/>
      <c r="H837" s="10"/>
      <c r="I837" s="10"/>
      <c r="J837" s="10"/>
      <c r="K837" s="10"/>
      <c r="L837" s="10"/>
    </row>
    <row r="838" spans="6:12" ht="12.75" x14ac:dyDescent="0.2">
      <c r="F838" s="13"/>
      <c r="G838" s="13"/>
      <c r="H838" s="10"/>
      <c r="I838" s="10"/>
      <c r="J838" s="10"/>
      <c r="K838" s="10"/>
      <c r="L838" s="10"/>
    </row>
    <row r="839" spans="6:12" ht="12.75" x14ac:dyDescent="0.2">
      <c r="F839" s="13"/>
      <c r="G839" s="13"/>
      <c r="H839" s="10"/>
      <c r="I839" s="10"/>
      <c r="J839" s="10"/>
      <c r="K839" s="10"/>
      <c r="L839" s="10"/>
    </row>
    <row r="840" spans="6:12" ht="12.75" x14ac:dyDescent="0.2">
      <c r="F840" s="13"/>
      <c r="G840" s="13"/>
      <c r="H840" s="10"/>
      <c r="I840" s="10"/>
      <c r="J840" s="10"/>
      <c r="K840" s="10"/>
      <c r="L840" s="10"/>
    </row>
    <row r="841" spans="6:12" ht="12.75" x14ac:dyDescent="0.2">
      <c r="F841" s="13"/>
      <c r="G841" s="13"/>
      <c r="H841" s="10"/>
      <c r="I841" s="10"/>
      <c r="J841" s="10"/>
      <c r="K841" s="10"/>
      <c r="L841" s="10"/>
    </row>
    <row r="842" spans="6:12" ht="12.75" x14ac:dyDescent="0.2">
      <c r="F842" s="13"/>
      <c r="G842" s="13"/>
      <c r="H842" s="10"/>
      <c r="I842" s="10"/>
      <c r="J842" s="10"/>
      <c r="K842" s="10"/>
      <c r="L842" s="10"/>
    </row>
    <row r="843" spans="6:12" ht="12.75" x14ac:dyDescent="0.2">
      <c r="F843" s="13"/>
      <c r="G843" s="13"/>
      <c r="H843" s="10"/>
      <c r="I843" s="10"/>
      <c r="J843" s="10"/>
      <c r="K843" s="10"/>
      <c r="L843" s="10"/>
    </row>
    <row r="844" spans="6:12" ht="12.75" x14ac:dyDescent="0.2">
      <c r="F844" s="13"/>
      <c r="G844" s="13"/>
      <c r="H844" s="10"/>
      <c r="I844" s="10"/>
      <c r="J844" s="10"/>
      <c r="K844" s="10"/>
      <c r="L844" s="10"/>
    </row>
    <row r="845" spans="6:12" ht="12.75" x14ac:dyDescent="0.2">
      <c r="F845" s="13"/>
      <c r="G845" s="13"/>
      <c r="H845" s="10"/>
      <c r="I845" s="10"/>
      <c r="J845" s="10"/>
      <c r="K845" s="10"/>
      <c r="L845" s="10"/>
    </row>
    <row r="846" spans="6:12" ht="12.75" x14ac:dyDescent="0.2">
      <c r="F846" s="13"/>
      <c r="G846" s="13"/>
      <c r="H846" s="10"/>
      <c r="I846" s="10"/>
      <c r="J846" s="10"/>
      <c r="K846" s="10"/>
      <c r="L846" s="10"/>
    </row>
    <row r="847" spans="6:12" ht="12.75" x14ac:dyDescent="0.2">
      <c r="F847" s="13"/>
      <c r="G847" s="13"/>
      <c r="H847" s="10"/>
      <c r="I847" s="10"/>
      <c r="J847" s="10"/>
      <c r="K847" s="10"/>
      <c r="L847" s="10"/>
    </row>
    <row r="848" spans="6:12" ht="12.75" x14ac:dyDescent="0.2">
      <c r="F848" s="13"/>
      <c r="G848" s="13"/>
      <c r="H848" s="10"/>
      <c r="I848" s="10"/>
      <c r="J848" s="10"/>
      <c r="K848" s="10"/>
      <c r="L848" s="10"/>
    </row>
    <row r="849" spans="6:12" ht="12.75" x14ac:dyDescent="0.2">
      <c r="F849" s="13"/>
      <c r="G849" s="13"/>
      <c r="H849" s="10"/>
      <c r="I849" s="10"/>
      <c r="J849" s="10"/>
      <c r="K849" s="10"/>
      <c r="L849" s="10"/>
    </row>
    <row r="850" spans="6:12" ht="12.75" x14ac:dyDescent="0.2">
      <c r="F850" s="13"/>
      <c r="G850" s="13"/>
      <c r="H850" s="10"/>
      <c r="I850" s="10"/>
      <c r="J850" s="10"/>
      <c r="K850" s="10"/>
      <c r="L850" s="10"/>
    </row>
    <row r="851" spans="6:12" ht="12.75" x14ac:dyDescent="0.2">
      <c r="F851" s="13"/>
      <c r="G851" s="13"/>
      <c r="H851" s="10"/>
      <c r="I851" s="10"/>
      <c r="J851" s="10"/>
      <c r="K851" s="10"/>
      <c r="L851" s="10"/>
    </row>
    <row r="852" spans="6:12" ht="12.75" x14ac:dyDescent="0.2">
      <c r="F852" s="13"/>
      <c r="G852" s="13"/>
      <c r="H852" s="10"/>
      <c r="I852" s="10"/>
      <c r="J852" s="10"/>
      <c r="K852" s="10"/>
      <c r="L852" s="10"/>
    </row>
    <row r="853" spans="6:12" ht="12.75" x14ac:dyDescent="0.2">
      <c r="F853" s="13"/>
      <c r="G853" s="13"/>
      <c r="H853" s="10"/>
      <c r="I853" s="10"/>
      <c r="J853" s="10"/>
      <c r="K853" s="10"/>
      <c r="L853" s="10"/>
    </row>
    <row r="854" spans="6:12" ht="12.75" x14ac:dyDescent="0.2">
      <c r="F854" s="13"/>
      <c r="G854" s="13"/>
      <c r="H854" s="10"/>
      <c r="I854" s="10"/>
      <c r="J854" s="10"/>
      <c r="K854" s="10"/>
      <c r="L854" s="10"/>
    </row>
    <row r="855" spans="6:12" ht="12.75" x14ac:dyDescent="0.2">
      <c r="F855" s="13"/>
      <c r="G855" s="13"/>
      <c r="H855" s="10"/>
      <c r="I855" s="10"/>
      <c r="J855" s="10"/>
      <c r="K855" s="10"/>
      <c r="L855" s="10"/>
    </row>
    <row r="856" spans="6:12" ht="12.75" x14ac:dyDescent="0.2">
      <c r="F856" s="13"/>
      <c r="G856" s="13"/>
      <c r="H856" s="10"/>
      <c r="I856" s="10"/>
      <c r="J856" s="10"/>
      <c r="K856" s="10"/>
      <c r="L856" s="10"/>
    </row>
    <row r="857" spans="6:12" ht="12.75" x14ac:dyDescent="0.2">
      <c r="F857" s="13"/>
      <c r="G857" s="13"/>
      <c r="H857" s="10"/>
      <c r="I857" s="10"/>
      <c r="J857" s="10"/>
      <c r="K857" s="10"/>
      <c r="L857" s="10"/>
    </row>
    <row r="858" spans="6:12" ht="12.75" x14ac:dyDescent="0.2">
      <c r="F858" s="13"/>
      <c r="G858" s="13"/>
      <c r="H858" s="10"/>
      <c r="I858" s="10"/>
      <c r="J858" s="10"/>
      <c r="K858" s="10"/>
      <c r="L858" s="10"/>
    </row>
    <row r="859" spans="6:12" ht="12.75" x14ac:dyDescent="0.2">
      <c r="F859" s="13"/>
      <c r="G859" s="13"/>
      <c r="H859" s="10"/>
      <c r="I859" s="10"/>
      <c r="J859" s="10"/>
      <c r="K859" s="10"/>
      <c r="L859" s="10"/>
    </row>
    <row r="860" spans="6:12" ht="12.75" x14ac:dyDescent="0.2">
      <c r="F860" s="13"/>
      <c r="G860" s="13"/>
      <c r="H860" s="10"/>
      <c r="I860" s="10"/>
      <c r="J860" s="10"/>
      <c r="K860" s="10"/>
      <c r="L860" s="10"/>
    </row>
    <row r="861" spans="6:12" ht="12.75" x14ac:dyDescent="0.2">
      <c r="F861" s="13"/>
      <c r="G861" s="13"/>
      <c r="H861" s="10"/>
      <c r="I861" s="10"/>
      <c r="J861" s="10"/>
      <c r="K861" s="10"/>
      <c r="L861" s="10"/>
    </row>
    <row r="862" spans="6:12" ht="12.75" x14ac:dyDescent="0.2">
      <c r="F862" s="13"/>
      <c r="G862" s="13"/>
      <c r="H862" s="10"/>
      <c r="I862" s="10"/>
      <c r="J862" s="10"/>
      <c r="K862" s="10"/>
      <c r="L862" s="10"/>
    </row>
    <row r="863" spans="6:12" ht="12.75" x14ac:dyDescent="0.2">
      <c r="F863" s="13"/>
      <c r="G863" s="13"/>
      <c r="H863" s="10"/>
      <c r="I863" s="10"/>
      <c r="J863" s="10"/>
      <c r="K863" s="10"/>
      <c r="L863" s="10"/>
    </row>
    <row r="864" spans="6:12" ht="12.75" x14ac:dyDescent="0.2">
      <c r="F864" s="13"/>
      <c r="G864" s="13"/>
      <c r="H864" s="10"/>
      <c r="I864" s="10"/>
      <c r="J864" s="10"/>
      <c r="K864" s="10"/>
      <c r="L864" s="10"/>
    </row>
    <row r="865" spans="6:12" ht="12.75" x14ac:dyDescent="0.2">
      <c r="F865" s="13"/>
      <c r="G865" s="13"/>
      <c r="H865" s="10"/>
      <c r="I865" s="10"/>
      <c r="J865" s="10"/>
      <c r="K865" s="10"/>
      <c r="L865" s="10"/>
    </row>
    <row r="866" spans="6:12" ht="12.75" x14ac:dyDescent="0.2">
      <c r="F866" s="13"/>
      <c r="G866" s="13"/>
      <c r="H866" s="10"/>
      <c r="I866" s="10"/>
      <c r="J866" s="10"/>
      <c r="K866" s="10"/>
      <c r="L866" s="10"/>
    </row>
    <row r="867" spans="6:12" ht="12.75" x14ac:dyDescent="0.2">
      <c r="F867" s="13"/>
      <c r="G867" s="13"/>
      <c r="H867" s="10"/>
      <c r="I867" s="10"/>
      <c r="J867" s="10"/>
      <c r="K867" s="10"/>
      <c r="L867" s="10"/>
    </row>
    <row r="868" spans="6:12" ht="12.75" x14ac:dyDescent="0.2">
      <c r="F868" s="13"/>
      <c r="G868" s="13"/>
      <c r="H868" s="10"/>
      <c r="I868" s="10"/>
      <c r="J868" s="10"/>
      <c r="K868" s="10"/>
      <c r="L868" s="10"/>
    </row>
    <row r="869" spans="6:12" ht="12.75" x14ac:dyDescent="0.2">
      <c r="F869" s="13"/>
      <c r="G869" s="13"/>
      <c r="H869" s="10"/>
      <c r="I869" s="10"/>
      <c r="J869" s="10"/>
      <c r="K869" s="10"/>
      <c r="L869" s="10"/>
    </row>
    <row r="870" spans="6:12" ht="12.75" x14ac:dyDescent="0.2">
      <c r="F870" s="13"/>
      <c r="G870" s="13"/>
      <c r="H870" s="10"/>
      <c r="I870" s="10"/>
      <c r="J870" s="10"/>
      <c r="K870" s="10"/>
      <c r="L870" s="10"/>
    </row>
    <row r="871" spans="6:12" ht="12.75" x14ac:dyDescent="0.2">
      <c r="F871" s="13"/>
      <c r="G871" s="13"/>
      <c r="H871" s="10"/>
      <c r="I871" s="10"/>
      <c r="J871" s="10"/>
      <c r="K871" s="10"/>
      <c r="L871" s="10"/>
    </row>
    <row r="872" spans="6:12" ht="12.75" x14ac:dyDescent="0.2">
      <c r="F872" s="13"/>
      <c r="G872" s="13"/>
      <c r="H872" s="10"/>
      <c r="I872" s="10"/>
      <c r="J872" s="10"/>
      <c r="K872" s="10"/>
      <c r="L872" s="10"/>
    </row>
    <row r="873" spans="6:12" ht="12.75" x14ac:dyDescent="0.2">
      <c r="F873" s="13"/>
      <c r="G873" s="13"/>
      <c r="H873" s="10"/>
      <c r="I873" s="10"/>
      <c r="J873" s="10"/>
      <c r="K873" s="10"/>
      <c r="L873" s="10"/>
    </row>
    <row r="874" spans="6:12" ht="12.75" x14ac:dyDescent="0.2">
      <c r="F874" s="13"/>
      <c r="G874" s="13"/>
      <c r="H874" s="10"/>
      <c r="I874" s="10"/>
      <c r="J874" s="10"/>
      <c r="K874" s="10"/>
      <c r="L874" s="10"/>
    </row>
    <row r="875" spans="6:12" ht="12.75" x14ac:dyDescent="0.2">
      <c r="F875" s="13"/>
      <c r="G875" s="13"/>
      <c r="H875" s="10"/>
      <c r="I875" s="10"/>
      <c r="J875" s="10"/>
      <c r="K875" s="10"/>
      <c r="L875" s="10"/>
    </row>
    <row r="876" spans="6:12" ht="12.75" x14ac:dyDescent="0.2">
      <c r="F876" s="13"/>
      <c r="G876" s="13"/>
      <c r="H876" s="10"/>
      <c r="I876" s="10"/>
      <c r="J876" s="10"/>
      <c r="K876" s="10"/>
      <c r="L876" s="10"/>
    </row>
    <row r="877" spans="6:12" ht="12.75" x14ac:dyDescent="0.2">
      <c r="F877" s="13"/>
      <c r="G877" s="13"/>
      <c r="H877" s="10"/>
      <c r="I877" s="10"/>
      <c r="J877" s="10"/>
      <c r="K877" s="10"/>
      <c r="L877" s="10"/>
    </row>
    <row r="878" spans="6:12" ht="12.75" x14ac:dyDescent="0.2">
      <c r="F878" s="13"/>
      <c r="G878" s="13"/>
      <c r="H878" s="10"/>
      <c r="I878" s="10"/>
      <c r="J878" s="10"/>
      <c r="K878" s="10"/>
      <c r="L878" s="10"/>
    </row>
    <row r="879" spans="6:12" ht="12.75" x14ac:dyDescent="0.2">
      <c r="F879" s="13"/>
      <c r="G879" s="13"/>
      <c r="H879" s="10"/>
      <c r="I879" s="10"/>
      <c r="J879" s="10"/>
      <c r="K879" s="10"/>
      <c r="L879" s="10"/>
    </row>
    <row r="880" spans="6:12" ht="12.75" x14ac:dyDescent="0.2">
      <c r="F880" s="13"/>
      <c r="G880" s="13"/>
      <c r="H880" s="10"/>
      <c r="I880" s="10"/>
      <c r="J880" s="10"/>
      <c r="K880" s="10"/>
      <c r="L880" s="10"/>
    </row>
    <row r="881" spans="6:12" ht="12.75" x14ac:dyDescent="0.2">
      <c r="F881" s="13"/>
      <c r="G881" s="13"/>
      <c r="H881" s="10"/>
      <c r="I881" s="10"/>
      <c r="J881" s="10"/>
      <c r="K881" s="10"/>
      <c r="L881" s="10"/>
    </row>
    <row r="882" spans="6:12" ht="12.75" x14ac:dyDescent="0.2">
      <c r="F882" s="13"/>
      <c r="G882" s="13"/>
      <c r="H882" s="10"/>
      <c r="I882" s="10"/>
      <c r="J882" s="10"/>
      <c r="K882" s="10"/>
      <c r="L882" s="10"/>
    </row>
    <row r="883" spans="6:12" ht="12.75" x14ac:dyDescent="0.2">
      <c r="F883" s="13"/>
      <c r="G883" s="13"/>
      <c r="H883" s="10"/>
      <c r="I883" s="10"/>
      <c r="J883" s="10"/>
      <c r="K883" s="10"/>
      <c r="L883" s="10"/>
    </row>
    <row r="884" spans="6:12" ht="12.75" x14ac:dyDescent="0.2">
      <c r="F884" s="13"/>
      <c r="G884" s="13"/>
      <c r="H884" s="10"/>
      <c r="I884" s="10"/>
      <c r="J884" s="10"/>
      <c r="K884" s="10"/>
      <c r="L884" s="10"/>
    </row>
    <row r="885" spans="6:12" ht="12.75" x14ac:dyDescent="0.2">
      <c r="F885" s="13"/>
      <c r="G885" s="13"/>
      <c r="H885" s="10"/>
      <c r="I885" s="10"/>
      <c r="J885" s="10"/>
      <c r="K885" s="10"/>
      <c r="L885" s="10"/>
    </row>
    <row r="886" spans="6:12" ht="12.75" x14ac:dyDescent="0.2">
      <c r="F886" s="13"/>
      <c r="G886" s="13"/>
      <c r="H886" s="10"/>
      <c r="I886" s="10"/>
      <c r="J886" s="10"/>
      <c r="K886" s="10"/>
      <c r="L886" s="10"/>
    </row>
    <row r="887" spans="6:12" ht="12.75" x14ac:dyDescent="0.2">
      <c r="F887" s="13"/>
      <c r="G887" s="13"/>
      <c r="H887" s="10"/>
      <c r="I887" s="10"/>
      <c r="J887" s="10"/>
      <c r="K887" s="10"/>
      <c r="L887" s="10"/>
    </row>
    <row r="888" spans="6:12" ht="12.75" x14ac:dyDescent="0.2">
      <c r="F888" s="13"/>
      <c r="G888" s="13"/>
      <c r="H888" s="10"/>
      <c r="I888" s="10"/>
      <c r="J888" s="10"/>
      <c r="K888" s="10"/>
      <c r="L888" s="10"/>
    </row>
    <row r="889" spans="6:12" ht="12.75" x14ac:dyDescent="0.2">
      <c r="F889" s="13"/>
      <c r="G889" s="13"/>
      <c r="H889" s="10"/>
      <c r="I889" s="10"/>
      <c r="J889" s="10"/>
      <c r="K889" s="10"/>
      <c r="L889" s="10"/>
    </row>
    <row r="890" spans="6:12" ht="12.75" x14ac:dyDescent="0.2">
      <c r="F890" s="13"/>
      <c r="G890" s="13"/>
      <c r="H890" s="10"/>
      <c r="I890" s="10"/>
      <c r="J890" s="10"/>
      <c r="K890" s="10"/>
      <c r="L890" s="10"/>
    </row>
    <row r="891" spans="6:12" ht="12.75" x14ac:dyDescent="0.2">
      <c r="F891" s="13"/>
      <c r="G891" s="13"/>
      <c r="H891" s="10"/>
      <c r="I891" s="10"/>
      <c r="J891" s="10"/>
      <c r="K891" s="10"/>
      <c r="L891" s="10"/>
    </row>
    <row r="892" spans="6:12" ht="12.75" x14ac:dyDescent="0.2">
      <c r="F892" s="13"/>
      <c r="G892" s="13"/>
      <c r="H892" s="10"/>
      <c r="I892" s="10"/>
      <c r="J892" s="10"/>
      <c r="K892" s="10"/>
      <c r="L892" s="10"/>
    </row>
    <row r="893" spans="6:12" ht="12.75" x14ac:dyDescent="0.2">
      <c r="F893" s="13"/>
      <c r="G893" s="13"/>
      <c r="H893" s="10"/>
      <c r="I893" s="10"/>
      <c r="J893" s="10"/>
      <c r="K893" s="10"/>
      <c r="L893" s="10"/>
    </row>
    <row r="894" spans="6:12" ht="12.75" x14ac:dyDescent="0.2">
      <c r="F894" s="13"/>
      <c r="G894" s="13"/>
      <c r="H894" s="10"/>
      <c r="I894" s="10"/>
      <c r="J894" s="10"/>
      <c r="K894" s="10"/>
      <c r="L894" s="10"/>
    </row>
    <row r="895" spans="6:12" ht="12.75" x14ac:dyDescent="0.2">
      <c r="F895" s="13"/>
      <c r="G895" s="13"/>
      <c r="H895" s="10"/>
      <c r="I895" s="10"/>
      <c r="J895" s="10"/>
      <c r="K895" s="10"/>
      <c r="L895" s="10"/>
    </row>
    <row r="896" spans="6:12" ht="12.75" x14ac:dyDescent="0.2">
      <c r="F896" s="13"/>
      <c r="G896" s="13"/>
      <c r="H896" s="10"/>
      <c r="I896" s="10"/>
      <c r="J896" s="10"/>
      <c r="K896" s="10"/>
      <c r="L896" s="10"/>
    </row>
    <row r="897" spans="6:12" ht="12.75" x14ac:dyDescent="0.2">
      <c r="F897" s="13"/>
      <c r="G897" s="13"/>
      <c r="H897" s="10"/>
      <c r="I897" s="10"/>
      <c r="J897" s="10"/>
      <c r="K897" s="10"/>
      <c r="L897" s="10"/>
    </row>
    <row r="898" spans="6:12" ht="12.75" x14ac:dyDescent="0.2">
      <c r="F898" s="13"/>
      <c r="G898" s="13"/>
      <c r="H898" s="10"/>
      <c r="I898" s="10"/>
      <c r="J898" s="10"/>
      <c r="K898" s="10"/>
      <c r="L898" s="10"/>
    </row>
    <row r="899" spans="6:12" ht="12.75" x14ac:dyDescent="0.2">
      <c r="F899" s="13"/>
      <c r="G899" s="13"/>
      <c r="H899" s="10"/>
      <c r="I899" s="10"/>
      <c r="J899" s="10"/>
      <c r="K899" s="10"/>
      <c r="L899" s="10"/>
    </row>
    <row r="900" spans="6:12" ht="12.75" x14ac:dyDescent="0.2">
      <c r="F900" s="13"/>
      <c r="G900" s="13"/>
      <c r="H900" s="10"/>
      <c r="I900" s="10"/>
      <c r="J900" s="10"/>
      <c r="K900" s="10"/>
      <c r="L900" s="10"/>
    </row>
    <row r="901" spans="6:12" ht="12.75" x14ac:dyDescent="0.2">
      <c r="F901" s="13"/>
      <c r="G901" s="13"/>
      <c r="H901" s="10"/>
      <c r="I901" s="10"/>
      <c r="J901" s="10"/>
      <c r="K901" s="10"/>
      <c r="L901" s="10"/>
    </row>
    <row r="902" spans="6:12" ht="12.75" x14ac:dyDescent="0.2">
      <c r="F902" s="13"/>
      <c r="G902" s="13"/>
      <c r="H902" s="10"/>
      <c r="I902" s="10"/>
      <c r="J902" s="10"/>
      <c r="K902" s="10"/>
      <c r="L902" s="10"/>
    </row>
    <row r="903" spans="6:12" ht="12.75" x14ac:dyDescent="0.2">
      <c r="F903" s="13"/>
      <c r="G903" s="13"/>
      <c r="H903" s="10"/>
      <c r="I903" s="10"/>
      <c r="J903" s="10"/>
      <c r="K903" s="10"/>
      <c r="L903" s="10"/>
    </row>
    <row r="904" spans="6:12" ht="12.75" x14ac:dyDescent="0.2">
      <c r="F904" s="13"/>
      <c r="G904" s="13"/>
      <c r="H904" s="10"/>
      <c r="I904" s="10"/>
      <c r="J904" s="10"/>
      <c r="K904" s="10"/>
      <c r="L904" s="10"/>
    </row>
    <row r="905" spans="6:12" ht="12.75" x14ac:dyDescent="0.2">
      <c r="F905" s="13"/>
      <c r="G905" s="13"/>
      <c r="H905" s="10"/>
      <c r="I905" s="10"/>
      <c r="J905" s="10"/>
      <c r="K905" s="10"/>
      <c r="L905" s="10"/>
    </row>
    <row r="906" spans="6:12" ht="12.75" x14ac:dyDescent="0.2">
      <c r="F906" s="13"/>
      <c r="G906" s="13"/>
      <c r="H906" s="10"/>
      <c r="I906" s="10"/>
      <c r="J906" s="10"/>
      <c r="K906" s="10"/>
      <c r="L906" s="10"/>
    </row>
    <row r="907" spans="6:12" ht="12.75" x14ac:dyDescent="0.2">
      <c r="F907" s="13"/>
      <c r="G907" s="13"/>
      <c r="H907" s="10"/>
      <c r="I907" s="10"/>
      <c r="J907" s="10"/>
      <c r="K907" s="10"/>
      <c r="L907" s="10"/>
    </row>
    <row r="908" spans="6:12" ht="12.75" x14ac:dyDescent="0.2">
      <c r="F908" s="13"/>
      <c r="G908" s="13"/>
      <c r="H908" s="10"/>
      <c r="I908" s="10"/>
      <c r="J908" s="10"/>
      <c r="K908" s="10"/>
      <c r="L908" s="10"/>
    </row>
    <row r="909" spans="6:12" ht="12.75" x14ac:dyDescent="0.2">
      <c r="F909" s="13"/>
      <c r="G909" s="13"/>
      <c r="H909" s="10"/>
      <c r="I909" s="10"/>
      <c r="J909" s="10"/>
      <c r="K909" s="10"/>
      <c r="L909" s="10"/>
    </row>
    <row r="910" spans="6:12" ht="12.75" x14ac:dyDescent="0.2">
      <c r="F910" s="13"/>
      <c r="G910" s="13"/>
      <c r="H910" s="10"/>
      <c r="I910" s="10"/>
      <c r="J910" s="10"/>
      <c r="K910" s="10"/>
      <c r="L910" s="10"/>
    </row>
    <row r="911" spans="6:12" ht="12.75" x14ac:dyDescent="0.2">
      <c r="F911" s="13"/>
      <c r="G911" s="13"/>
      <c r="H911" s="10"/>
      <c r="I911" s="10"/>
      <c r="J911" s="10"/>
      <c r="K911" s="10"/>
      <c r="L911" s="10"/>
    </row>
    <row r="912" spans="6:12" ht="12.75" x14ac:dyDescent="0.2">
      <c r="F912" s="13"/>
      <c r="G912" s="13"/>
      <c r="H912" s="10"/>
      <c r="I912" s="10"/>
      <c r="J912" s="10"/>
      <c r="K912" s="10"/>
      <c r="L912" s="10"/>
    </row>
    <row r="913" spans="6:12" ht="12.75" x14ac:dyDescent="0.2">
      <c r="F913" s="13"/>
      <c r="G913" s="13"/>
      <c r="H913" s="10"/>
      <c r="I913" s="10"/>
      <c r="J913" s="10"/>
      <c r="K913" s="10"/>
      <c r="L913" s="10"/>
    </row>
    <row r="914" spans="6:12" ht="12.75" x14ac:dyDescent="0.2">
      <c r="F914" s="13"/>
      <c r="G914" s="13"/>
      <c r="H914" s="10"/>
      <c r="I914" s="10"/>
      <c r="J914" s="10"/>
      <c r="K914" s="10"/>
      <c r="L914" s="10"/>
    </row>
    <row r="915" spans="6:12" ht="12.75" x14ac:dyDescent="0.2">
      <c r="F915" s="13"/>
      <c r="G915" s="13"/>
      <c r="H915" s="10"/>
      <c r="I915" s="10"/>
      <c r="J915" s="10"/>
      <c r="K915" s="10"/>
      <c r="L915" s="10"/>
    </row>
    <row r="916" spans="6:12" ht="12.75" x14ac:dyDescent="0.2">
      <c r="F916" s="13"/>
      <c r="G916" s="13"/>
      <c r="H916" s="10"/>
      <c r="I916" s="10"/>
      <c r="J916" s="10"/>
      <c r="K916" s="10"/>
      <c r="L916" s="10"/>
    </row>
    <row r="917" spans="6:12" ht="12.75" x14ac:dyDescent="0.2">
      <c r="F917" s="13"/>
      <c r="G917" s="13"/>
      <c r="H917" s="10"/>
      <c r="I917" s="10"/>
      <c r="J917" s="10"/>
      <c r="K917" s="10"/>
      <c r="L917" s="10"/>
    </row>
    <row r="918" spans="6:12" ht="12.75" x14ac:dyDescent="0.2">
      <c r="F918" s="13"/>
      <c r="G918" s="13"/>
      <c r="H918" s="10"/>
      <c r="I918" s="10"/>
      <c r="J918" s="10"/>
      <c r="K918" s="10"/>
      <c r="L918" s="10"/>
    </row>
    <row r="919" spans="6:12" ht="12.75" x14ac:dyDescent="0.2">
      <c r="F919" s="13"/>
      <c r="G919" s="13"/>
      <c r="H919" s="10"/>
      <c r="I919" s="10"/>
      <c r="J919" s="10"/>
      <c r="K919" s="10"/>
      <c r="L919" s="10"/>
    </row>
    <row r="920" spans="6:12" ht="12.75" x14ac:dyDescent="0.2">
      <c r="F920" s="13"/>
      <c r="G920" s="13"/>
      <c r="H920" s="10"/>
      <c r="I920" s="10"/>
      <c r="J920" s="10"/>
      <c r="K920" s="10"/>
      <c r="L920" s="10"/>
    </row>
    <row r="921" spans="6:12" ht="12.75" x14ac:dyDescent="0.2">
      <c r="F921" s="13"/>
      <c r="G921" s="13"/>
      <c r="H921" s="10"/>
      <c r="I921" s="10"/>
      <c r="J921" s="10"/>
      <c r="K921" s="10"/>
      <c r="L921" s="10"/>
    </row>
    <row r="922" spans="6:12" ht="12.75" x14ac:dyDescent="0.2">
      <c r="F922" s="13"/>
      <c r="G922" s="13"/>
      <c r="H922" s="10"/>
      <c r="I922" s="10"/>
      <c r="J922" s="10"/>
      <c r="K922" s="10"/>
      <c r="L922" s="10"/>
    </row>
    <row r="923" spans="6:12" ht="12.75" x14ac:dyDescent="0.2">
      <c r="F923" s="13"/>
      <c r="G923" s="13"/>
      <c r="H923" s="10"/>
      <c r="I923" s="10"/>
      <c r="J923" s="10"/>
      <c r="K923" s="10"/>
      <c r="L923" s="10"/>
    </row>
    <row r="924" spans="6:12" ht="12.75" x14ac:dyDescent="0.2">
      <c r="F924" s="13"/>
      <c r="G924" s="13"/>
      <c r="H924" s="10"/>
      <c r="I924" s="10"/>
      <c r="J924" s="10"/>
      <c r="K924" s="10"/>
      <c r="L924" s="10"/>
    </row>
    <row r="925" spans="6:12" ht="12.75" x14ac:dyDescent="0.2">
      <c r="F925" s="13"/>
      <c r="G925" s="13"/>
      <c r="H925" s="10"/>
      <c r="I925" s="10"/>
      <c r="J925" s="10"/>
      <c r="K925" s="10"/>
      <c r="L925" s="10"/>
    </row>
    <row r="926" spans="6:12" ht="12.75" x14ac:dyDescent="0.2">
      <c r="F926" s="13"/>
      <c r="G926" s="13"/>
      <c r="H926" s="10"/>
      <c r="I926" s="10"/>
      <c r="J926" s="10"/>
      <c r="K926" s="10"/>
      <c r="L926" s="10"/>
    </row>
    <row r="927" spans="6:12" ht="12.75" x14ac:dyDescent="0.2">
      <c r="F927" s="13"/>
      <c r="G927" s="13"/>
      <c r="H927" s="10"/>
      <c r="I927" s="10"/>
      <c r="J927" s="10"/>
      <c r="K927" s="10"/>
      <c r="L927" s="10"/>
    </row>
    <row r="928" spans="6:12" ht="12.75" x14ac:dyDescent="0.2">
      <c r="F928" s="13"/>
      <c r="G928" s="13"/>
      <c r="H928" s="10"/>
      <c r="I928" s="10"/>
      <c r="J928" s="10"/>
      <c r="K928" s="10"/>
      <c r="L928" s="10"/>
    </row>
    <row r="929" spans="6:12" ht="12.75" x14ac:dyDescent="0.2">
      <c r="F929" s="13"/>
      <c r="G929" s="13"/>
      <c r="H929" s="10"/>
      <c r="I929" s="10"/>
      <c r="J929" s="10"/>
      <c r="K929" s="10"/>
      <c r="L929" s="10"/>
    </row>
    <row r="930" spans="6:12" ht="12.75" x14ac:dyDescent="0.2">
      <c r="F930" s="13"/>
      <c r="G930" s="13"/>
      <c r="H930" s="10"/>
      <c r="I930" s="10"/>
      <c r="J930" s="10"/>
      <c r="K930" s="10"/>
      <c r="L930" s="10"/>
    </row>
    <row r="931" spans="6:12" ht="12.75" x14ac:dyDescent="0.2">
      <c r="F931" s="13"/>
      <c r="G931" s="13"/>
      <c r="H931" s="10"/>
      <c r="I931" s="10"/>
      <c r="J931" s="10"/>
      <c r="K931" s="10"/>
      <c r="L931" s="10"/>
    </row>
    <row r="932" spans="6:12" ht="12.75" x14ac:dyDescent="0.2">
      <c r="F932" s="13"/>
      <c r="G932" s="13"/>
      <c r="H932" s="10"/>
      <c r="I932" s="10"/>
      <c r="J932" s="10"/>
      <c r="K932" s="10"/>
      <c r="L932" s="10"/>
    </row>
    <row r="933" spans="6:12" ht="12.75" x14ac:dyDescent="0.2">
      <c r="F933" s="13"/>
      <c r="G933" s="13"/>
      <c r="H933" s="10"/>
      <c r="I933" s="10"/>
      <c r="J933" s="10"/>
      <c r="K933" s="10"/>
      <c r="L933" s="10"/>
    </row>
    <row r="934" spans="6:12" ht="12.75" x14ac:dyDescent="0.2">
      <c r="F934" s="13"/>
      <c r="G934" s="13"/>
      <c r="H934" s="10"/>
      <c r="I934" s="10"/>
      <c r="J934" s="10"/>
      <c r="K934" s="10"/>
      <c r="L934" s="10"/>
    </row>
    <row r="935" spans="6:12" ht="12.75" x14ac:dyDescent="0.2">
      <c r="F935" s="13"/>
      <c r="G935" s="13"/>
      <c r="H935" s="10"/>
      <c r="I935" s="10"/>
      <c r="J935" s="10"/>
      <c r="K935" s="10"/>
      <c r="L935" s="10"/>
    </row>
    <row r="936" spans="6:12" ht="12.75" x14ac:dyDescent="0.2">
      <c r="F936" s="13"/>
      <c r="G936" s="13"/>
      <c r="H936" s="10"/>
      <c r="I936" s="10"/>
      <c r="J936" s="10"/>
      <c r="K936" s="10"/>
      <c r="L936" s="10"/>
    </row>
    <row r="937" spans="6:12" ht="12.75" x14ac:dyDescent="0.2">
      <c r="F937" s="13"/>
      <c r="G937" s="13"/>
      <c r="H937" s="10"/>
      <c r="I937" s="10"/>
      <c r="J937" s="10"/>
      <c r="K937" s="10"/>
      <c r="L937" s="10"/>
    </row>
    <row r="938" spans="6:12" ht="12.75" x14ac:dyDescent="0.2">
      <c r="F938" s="13"/>
      <c r="G938" s="13"/>
      <c r="H938" s="10"/>
      <c r="I938" s="10"/>
      <c r="J938" s="10"/>
      <c r="K938" s="10"/>
      <c r="L938" s="10"/>
    </row>
    <row r="939" spans="6:12" ht="12.75" x14ac:dyDescent="0.2">
      <c r="F939" s="13"/>
      <c r="G939" s="13"/>
      <c r="H939" s="10"/>
      <c r="I939" s="10"/>
      <c r="J939" s="10"/>
      <c r="K939" s="10"/>
      <c r="L939" s="10"/>
    </row>
    <row r="940" spans="6:12" ht="12.75" x14ac:dyDescent="0.2">
      <c r="F940" s="13"/>
      <c r="G940" s="13"/>
      <c r="H940" s="10"/>
      <c r="I940" s="10"/>
      <c r="J940" s="10"/>
      <c r="K940" s="10"/>
      <c r="L940" s="10"/>
    </row>
    <row r="941" spans="6:12" ht="12.75" x14ac:dyDescent="0.2">
      <c r="F941" s="13"/>
      <c r="G941" s="13"/>
      <c r="H941" s="10"/>
      <c r="I941" s="10"/>
      <c r="J941" s="10"/>
      <c r="K941" s="10"/>
      <c r="L941" s="10"/>
    </row>
    <row r="942" spans="6:12" ht="12.75" x14ac:dyDescent="0.2">
      <c r="F942" s="13"/>
      <c r="G942" s="13"/>
      <c r="H942" s="10"/>
      <c r="I942" s="10"/>
      <c r="J942" s="10"/>
      <c r="K942" s="10"/>
      <c r="L942" s="10"/>
    </row>
    <row r="943" spans="6:12" ht="12.75" x14ac:dyDescent="0.2">
      <c r="F943" s="13"/>
      <c r="G943" s="13"/>
      <c r="H943" s="10"/>
      <c r="I943" s="10"/>
      <c r="J943" s="10"/>
      <c r="K943" s="10"/>
      <c r="L943" s="10"/>
    </row>
    <row r="944" spans="6:12" ht="12.75" x14ac:dyDescent="0.2">
      <c r="F944" s="13"/>
      <c r="G944" s="13"/>
      <c r="H944" s="10"/>
      <c r="I944" s="10"/>
      <c r="J944" s="10"/>
      <c r="K944" s="10"/>
      <c r="L944" s="10"/>
    </row>
    <row r="945" spans="6:12" ht="12.75" x14ac:dyDescent="0.2">
      <c r="F945" s="13"/>
      <c r="G945" s="13"/>
      <c r="H945" s="10"/>
      <c r="I945" s="10"/>
      <c r="J945" s="10"/>
      <c r="K945" s="10"/>
      <c r="L945" s="10"/>
    </row>
    <row r="946" spans="6:12" ht="12.75" x14ac:dyDescent="0.2">
      <c r="F946" s="13"/>
      <c r="G946" s="13"/>
      <c r="H946" s="10"/>
      <c r="I946" s="10"/>
      <c r="J946" s="10"/>
      <c r="K946" s="10"/>
      <c r="L946" s="10"/>
    </row>
    <row r="947" spans="6:12" ht="12.75" x14ac:dyDescent="0.2">
      <c r="F947" s="13"/>
      <c r="G947" s="13"/>
      <c r="H947" s="10"/>
      <c r="I947" s="10"/>
      <c r="J947" s="10"/>
      <c r="K947" s="10"/>
      <c r="L947" s="10"/>
    </row>
    <row r="948" spans="6:12" ht="12.75" x14ac:dyDescent="0.2">
      <c r="F948" s="13"/>
      <c r="G948" s="13"/>
      <c r="H948" s="10"/>
      <c r="I948" s="10"/>
      <c r="J948" s="10"/>
      <c r="K948" s="10"/>
      <c r="L948" s="10"/>
    </row>
    <row r="949" spans="6:12" ht="12.75" x14ac:dyDescent="0.2">
      <c r="F949" s="13"/>
      <c r="G949" s="13"/>
      <c r="H949" s="10"/>
      <c r="I949" s="10"/>
      <c r="J949" s="10"/>
      <c r="K949" s="10"/>
      <c r="L949" s="10"/>
    </row>
  </sheetData>
  <autoFilter ref="A5:L20" xr:uid="{00000000-0009-0000-0000-000002000000}"/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02622-A739-46B9-8967-23860F49FB9A}">
  <dimension ref="A1:H21"/>
  <sheetViews>
    <sheetView tabSelected="1" workbookViewId="0">
      <selection activeCell="A2" sqref="A2"/>
    </sheetView>
  </sheetViews>
  <sheetFormatPr defaultRowHeight="15.75" x14ac:dyDescent="0.25"/>
  <cols>
    <col min="1" max="1" width="30.5703125" style="64" bestFit="1" customWidth="1"/>
    <col min="2" max="2" width="23.140625" style="64" customWidth="1"/>
    <col min="3" max="3" width="20.28515625" style="64" customWidth="1"/>
    <col min="4" max="4" width="14" style="64" customWidth="1"/>
    <col min="5" max="5" width="19.28515625" style="64" customWidth="1"/>
    <col min="6" max="6" width="9.140625" style="64"/>
    <col min="7" max="7" width="11.28515625" style="64" bestFit="1" customWidth="1"/>
    <col min="8" max="8" width="43.140625" style="64" bestFit="1" customWidth="1"/>
    <col min="9" max="16384" width="9.140625" style="64"/>
  </cols>
  <sheetData>
    <row r="1" spans="1:8" ht="23.25" x14ac:dyDescent="0.35">
      <c r="A1" s="76" t="s">
        <v>160</v>
      </c>
      <c r="G1" s="70" t="s">
        <v>56</v>
      </c>
      <c r="H1" s="71" t="s">
        <v>57</v>
      </c>
    </row>
    <row r="2" spans="1:8" x14ac:dyDescent="0.25">
      <c r="G2" s="72" t="s">
        <v>58</v>
      </c>
      <c r="H2" s="73" t="s">
        <v>59</v>
      </c>
    </row>
    <row r="3" spans="1:8" ht="23.25" x14ac:dyDescent="0.35">
      <c r="A3" s="76" t="s">
        <v>150</v>
      </c>
      <c r="G3" s="74" t="s">
        <v>61</v>
      </c>
      <c r="H3" s="75" t="s">
        <v>120</v>
      </c>
    </row>
    <row r="5" spans="1:8" s="67" customFormat="1" x14ac:dyDescent="0.25"/>
    <row r="7" spans="1:8" ht="31.5" x14ac:dyDescent="0.25">
      <c r="B7" s="65" t="s">
        <v>111</v>
      </c>
      <c r="C7" s="65" t="s">
        <v>113</v>
      </c>
      <c r="D7" s="69" t="s">
        <v>114</v>
      </c>
      <c r="E7" s="65" t="s">
        <v>115</v>
      </c>
    </row>
    <row r="8" spans="1:8" x14ac:dyDescent="0.25">
      <c r="A8" s="66" t="s">
        <v>68</v>
      </c>
      <c r="B8" s="62">
        <v>0.16</v>
      </c>
      <c r="C8" s="63">
        <v>152.4</v>
      </c>
      <c r="D8" s="83">
        <v>38.5</v>
      </c>
      <c r="E8" s="68">
        <f>C8/2</f>
        <v>76.2</v>
      </c>
    </row>
    <row r="9" spans="1:8" x14ac:dyDescent="0.25">
      <c r="A9" s="66" t="s">
        <v>69</v>
      </c>
      <c r="B9" s="62">
        <v>0.16</v>
      </c>
      <c r="C9" s="63">
        <v>152.4</v>
      </c>
      <c r="D9" s="83">
        <v>38.5</v>
      </c>
      <c r="E9" s="68">
        <f t="shared" ref="E9" si="0">C9/2</f>
        <v>76.2</v>
      </c>
    </row>
    <row r="11" spans="1:8" x14ac:dyDescent="0.25">
      <c r="A11" s="122" t="s">
        <v>116</v>
      </c>
      <c r="B11" s="122"/>
      <c r="C11" s="122"/>
      <c r="D11" s="122"/>
    </row>
    <row r="12" spans="1:8" ht="26.25" x14ac:dyDescent="0.25">
      <c r="A12" s="61" t="s">
        <v>81</v>
      </c>
      <c r="B12" s="61" t="s">
        <v>70</v>
      </c>
      <c r="C12" s="61" t="s">
        <v>71</v>
      </c>
      <c r="D12" s="61" t="s">
        <v>72</v>
      </c>
    </row>
    <row r="13" spans="1:8" x14ac:dyDescent="0.25">
      <c r="A13" s="60">
        <f>'Shaft Fingers'!A69</f>
        <v>2.91</v>
      </c>
      <c r="B13" s="60">
        <f>'Shaft Fingers'!B69</f>
        <v>-8.486975945017182</v>
      </c>
      <c r="C13" s="60">
        <f>'Shaft Fingers'!C69</f>
        <v>1.4530927835051548</v>
      </c>
      <c r="D13" s="60">
        <f>'Shaft Fingers'!D69</f>
        <v>59.43642611683849</v>
      </c>
    </row>
    <row r="14" spans="1:8" x14ac:dyDescent="0.25">
      <c r="A14"/>
      <c r="B14"/>
      <c r="C14"/>
      <c r="D14"/>
    </row>
    <row r="15" spans="1:8" x14ac:dyDescent="0.25">
      <c r="A15" s="123" t="s">
        <v>117</v>
      </c>
      <c r="B15" s="124"/>
      <c r="C15" s="124"/>
      <c r="D15" s="124"/>
    </row>
    <row r="16" spans="1:8" ht="26.25" x14ac:dyDescent="0.25">
      <c r="A16" s="61" t="s">
        <v>81</v>
      </c>
      <c r="B16" s="61" t="s">
        <v>70</v>
      </c>
      <c r="C16" s="61" t="s">
        <v>71</v>
      </c>
      <c r="D16" s="61" t="s">
        <v>72</v>
      </c>
    </row>
    <row r="17" spans="1:4" x14ac:dyDescent="0.25">
      <c r="A17" s="60">
        <f>'Shaft Fingers'!A73</f>
        <v>3.0700000000000003</v>
      </c>
      <c r="B17" s="60">
        <f>'Shaft Fingers'!B73</f>
        <v>6.2703583061888918E-2</v>
      </c>
      <c r="C17" s="60">
        <f>'Shaft Fingers'!C73</f>
        <v>5.3745928338762225E-2</v>
      </c>
      <c r="D17" s="60">
        <f>'Shaft Fingers'!D73</f>
        <v>59.648208469055369</v>
      </c>
    </row>
    <row r="18" spans="1:4" x14ac:dyDescent="0.25">
      <c r="A18"/>
      <c r="B18"/>
      <c r="C18"/>
      <c r="D18"/>
    </row>
    <row r="19" spans="1:4" x14ac:dyDescent="0.25">
      <c r="A19" s="123" t="s">
        <v>118</v>
      </c>
      <c r="B19" s="124"/>
      <c r="C19" s="124"/>
      <c r="D19" s="124"/>
    </row>
    <row r="20" spans="1:4" ht="26.25" x14ac:dyDescent="0.25">
      <c r="A20" s="61" t="s">
        <v>81</v>
      </c>
      <c r="B20" s="61" t="s">
        <v>70</v>
      </c>
      <c r="C20" s="61" t="s">
        <v>71</v>
      </c>
      <c r="D20" s="61" t="s">
        <v>72</v>
      </c>
    </row>
    <row r="21" spans="1:4" x14ac:dyDescent="0.25">
      <c r="A21" s="60">
        <f>'Shaft Fingers'!A77</f>
        <v>2.91</v>
      </c>
      <c r="B21" s="60">
        <f>'Shaft Fingers'!B77</f>
        <v>8.6192783505154633</v>
      </c>
      <c r="C21" s="60">
        <f>'Shaft Fingers'!C77</f>
        <v>-1.3396907216494847</v>
      </c>
      <c r="D21" s="60">
        <f>'Shaft Fingers'!D77</f>
        <v>59.43642611683849</v>
      </c>
    </row>
  </sheetData>
  <mergeCells count="3">
    <mergeCell ref="A11:D11"/>
    <mergeCell ref="A15:D15"/>
    <mergeCell ref="A19:D19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79476-4573-470A-B343-EDD0CFCF14C0}">
  <dimension ref="A1:H21"/>
  <sheetViews>
    <sheetView workbookViewId="0">
      <selection activeCell="C4" sqref="C4"/>
    </sheetView>
  </sheetViews>
  <sheetFormatPr defaultRowHeight="15.75" x14ac:dyDescent="0.25"/>
  <cols>
    <col min="1" max="1" width="30.5703125" style="64" bestFit="1" customWidth="1"/>
    <col min="2" max="2" width="23.140625" style="64" customWidth="1"/>
    <col min="3" max="3" width="20.28515625" style="64" customWidth="1"/>
    <col min="4" max="4" width="14" style="64" customWidth="1"/>
    <col min="5" max="5" width="19.28515625" style="64" customWidth="1"/>
    <col min="6" max="6" width="9.140625" style="64"/>
    <col min="7" max="7" width="11.28515625" style="64" bestFit="1" customWidth="1"/>
    <col min="8" max="8" width="43.140625" style="64" bestFit="1" customWidth="1"/>
    <col min="9" max="16384" width="9.140625" style="64"/>
  </cols>
  <sheetData>
    <row r="1" spans="1:8" ht="23.25" x14ac:dyDescent="0.35">
      <c r="A1" s="76" t="s">
        <v>160</v>
      </c>
      <c r="G1" s="70" t="s">
        <v>56</v>
      </c>
      <c r="H1" s="71" t="s">
        <v>57</v>
      </c>
    </row>
    <row r="2" spans="1:8" x14ac:dyDescent="0.25">
      <c r="G2" s="72" t="s">
        <v>58</v>
      </c>
      <c r="H2" s="73" t="s">
        <v>59</v>
      </c>
    </row>
    <row r="3" spans="1:8" ht="23.25" x14ac:dyDescent="0.35">
      <c r="A3" s="76" t="s">
        <v>136</v>
      </c>
      <c r="G3" s="74" t="s">
        <v>61</v>
      </c>
      <c r="H3" s="75" t="s">
        <v>120</v>
      </c>
    </row>
    <row r="5" spans="1:8" s="67" customFormat="1" x14ac:dyDescent="0.25"/>
    <row r="7" spans="1:8" ht="31.5" x14ac:dyDescent="0.25">
      <c r="B7" s="65" t="s">
        <v>144</v>
      </c>
      <c r="C7" s="65" t="s">
        <v>151</v>
      </c>
      <c r="D7" s="69" t="s">
        <v>152</v>
      </c>
      <c r="E7" s="65" t="s">
        <v>153</v>
      </c>
    </row>
    <row r="8" spans="1:8" x14ac:dyDescent="0.25">
      <c r="A8" s="66" t="s">
        <v>68</v>
      </c>
      <c r="B8" s="62">
        <f>'Shaft Fingers'!B94</f>
        <v>0.35273919999999997</v>
      </c>
      <c r="C8" s="62">
        <f>'Shaft Fingers'!C94</f>
        <v>6.0000000000000009</v>
      </c>
      <c r="D8" s="62">
        <f>'Shaft Fingers'!D94</f>
        <v>1.5157480314960632</v>
      </c>
      <c r="E8" s="68">
        <f>C8/2</f>
        <v>3.0000000000000004</v>
      </c>
    </row>
    <row r="9" spans="1:8" x14ac:dyDescent="0.25">
      <c r="A9" s="66" t="s">
        <v>69</v>
      </c>
      <c r="B9" s="62">
        <f>'Shaft Fingers'!B95</f>
        <v>0.35273919999999997</v>
      </c>
      <c r="C9" s="62">
        <f>'Shaft Fingers'!C95</f>
        <v>6.0000000000000009</v>
      </c>
      <c r="D9" s="62">
        <f>'Shaft Fingers'!D95</f>
        <v>1.5157480314960632</v>
      </c>
      <c r="E9" s="68">
        <f t="shared" ref="E9" si="0">C9/2</f>
        <v>3.0000000000000004</v>
      </c>
    </row>
    <row r="11" spans="1:8" x14ac:dyDescent="0.25">
      <c r="A11" s="122" t="s">
        <v>116</v>
      </c>
      <c r="B11" s="122"/>
      <c r="C11" s="122"/>
      <c r="D11" s="122"/>
    </row>
    <row r="12" spans="1:8" ht="26.25" x14ac:dyDescent="0.25">
      <c r="A12" s="61" t="s">
        <v>145</v>
      </c>
      <c r="B12" s="61" t="s">
        <v>138</v>
      </c>
      <c r="C12" s="61" t="s">
        <v>139</v>
      </c>
      <c r="D12" s="61" t="s">
        <v>140</v>
      </c>
    </row>
    <row r="13" spans="1:8" x14ac:dyDescent="0.25">
      <c r="A13" s="60">
        <f>'Shaft Fingers'!A110</f>
        <v>6.4154441999999996</v>
      </c>
      <c r="B13" s="60">
        <f>'Shaft Fingers'!B110</f>
        <v>-0.33413291122114896</v>
      </c>
      <c r="C13" s="60">
        <f>'Shaft Fingers'!C110</f>
        <v>5.7208377303352556E-2</v>
      </c>
      <c r="D13" s="60">
        <f>'Shaft Fingers'!D110</f>
        <v>2.340016776253484</v>
      </c>
    </row>
    <row r="14" spans="1:8" x14ac:dyDescent="0.25">
      <c r="A14"/>
      <c r="B14"/>
      <c r="C14"/>
      <c r="D14"/>
    </row>
    <row r="15" spans="1:8" x14ac:dyDescent="0.25">
      <c r="A15" s="123" t="s">
        <v>117</v>
      </c>
      <c r="B15" s="124"/>
      <c r="C15" s="124"/>
      <c r="D15" s="124"/>
    </row>
    <row r="16" spans="1:8" ht="26.25" x14ac:dyDescent="0.25">
      <c r="A16" s="61" t="s">
        <v>145</v>
      </c>
      <c r="B16" s="61" t="s">
        <v>138</v>
      </c>
      <c r="C16" s="61" t="s">
        <v>139</v>
      </c>
      <c r="D16" s="61" t="s">
        <v>140</v>
      </c>
    </row>
    <row r="17" spans="1:4" x14ac:dyDescent="0.25">
      <c r="A17" s="60">
        <f>'Shaft Fingers'!A114</f>
        <v>6.7681833999999998</v>
      </c>
      <c r="B17" s="60">
        <f>'Shaft Fingers'!B114</f>
        <v>2.4686450024365729E-3</v>
      </c>
      <c r="C17" s="60">
        <f>'Shaft Fingers'!C114</f>
        <v>2.1159814306599312E-3</v>
      </c>
      <c r="D17" s="60">
        <f>'Shaft Fingers'!D114</f>
        <v>2.3483546641360387</v>
      </c>
    </row>
    <row r="18" spans="1:4" x14ac:dyDescent="0.25">
      <c r="A18"/>
      <c r="B18"/>
      <c r="C18"/>
      <c r="D18"/>
    </row>
    <row r="19" spans="1:4" x14ac:dyDescent="0.25">
      <c r="A19" s="123" t="s">
        <v>118</v>
      </c>
      <c r="B19" s="124"/>
      <c r="C19" s="124"/>
      <c r="D19" s="124"/>
    </row>
    <row r="20" spans="1:4" ht="26.25" x14ac:dyDescent="0.25">
      <c r="A20" s="61" t="s">
        <v>145</v>
      </c>
      <c r="B20" s="61" t="s">
        <v>138</v>
      </c>
      <c r="C20" s="61" t="s">
        <v>139</v>
      </c>
      <c r="D20" s="61" t="s">
        <v>140</v>
      </c>
    </row>
    <row r="21" spans="1:4" x14ac:dyDescent="0.25">
      <c r="A21" s="60">
        <f>'Shaft Fingers'!A118</f>
        <v>6.4154441999999996</v>
      </c>
      <c r="B21" s="60">
        <f>'Shaft Fingers'!B118</f>
        <v>0.33934166734312854</v>
      </c>
      <c r="C21" s="60">
        <f>'Shaft Fingers'!C118</f>
        <v>-5.2743729198798606E-2</v>
      </c>
      <c r="D21" s="60">
        <f>'Shaft Fingers'!D118</f>
        <v>2.340016776253484</v>
      </c>
    </row>
  </sheetData>
  <mergeCells count="3">
    <mergeCell ref="A11:D11"/>
    <mergeCell ref="A15:D15"/>
    <mergeCell ref="A19:D19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5704A-E20D-43E5-A505-F4E5D86DAD63}">
  <dimension ref="A1:G20"/>
  <sheetViews>
    <sheetView workbookViewId="0">
      <selection activeCell="A3" sqref="A3"/>
    </sheetView>
  </sheetViews>
  <sheetFormatPr defaultRowHeight="15.75" x14ac:dyDescent="0.25"/>
  <cols>
    <col min="1" max="1" width="30.5703125" style="64" bestFit="1" customWidth="1"/>
    <col min="2" max="2" width="23.140625" style="64" customWidth="1"/>
    <col min="3" max="3" width="20.28515625" style="64" customWidth="1"/>
    <col min="4" max="4" width="14" style="64" customWidth="1"/>
    <col min="5" max="5" width="9.140625" style="64"/>
    <col min="6" max="6" width="11.28515625" style="64" bestFit="1" customWidth="1"/>
    <col min="7" max="7" width="43.140625" style="64" bestFit="1" customWidth="1"/>
    <col min="8" max="16384" width="9.140625" style="64"/>
  </cols>
  <sheetData>
    <row r="1" spans="1:7" ht="23.25" x14ac:dyDescent="0.35">
      <c r="A1" s="76" t="s">
        <v>119</v>
      </c>
      <c r="F1" s="70" t="s">
        <v>56</v>
      </c>
      <c r="G1" s="71" t="s">
        <v>57</v>
      </c>
    </row>
    <row r="2" spans="1:7" x14ac:dyDescent="0.25">
      <c r="F2" s="74" t="s">
        <v>61</v>
      </c>
      <c r="G2" s="75" t="s">
        <v>120</v>
      </c>
    </row>
    <row r="3" spans="1:7" ht="23.25" x14ac:dyDescent="0.35">
      <c r="A3" s="76" t="s">
        <v>150</v>
      </c>
    </row>
    <row r="4" spans="1:7" s="67" customFormat="1" x14ac:dyDescent="0.25">
      <c r="F4" s="67" t="s">
        <v>129</v>
      </c>
    </row>
    <row r="6" spans="1:7" ht="31.5" x14ac:dyDescent="0.25">
      <c r="B6" s="77" t="s">
        <v>111</v>
      </c>
      <c r="C6" s="81" t="s">
        <v>112</v>
      </c>
      <c r="D6" s="79"/>
    </row>
    <row r="7" spans="1:7" x14ac:dyDescent="0.25">
      <c r="A7" s="66" t="s">
        <v>68</v>
      </c>
      <c r="B7" s="78">
        <v>1.81</v>
      </c>
      <c r="C7" s="82">
        <v>107.95</v>
      </c>
      <c r="D7" s="80"/>
    </row>
    <row r="8" spans="1:7" x14ac:dyDescent="0.25">
      <c r="A8" s="66" t="s">
        <v>69</v>
      </c>
      <c r="B8" s="78">
        <v>1.1100000000000001</v>
      </c>
      <c r="C8" s="82">
        <v>50.8</v>
      </c>
      <c r="D8" s="80"/>
    </row>
    <row r="10" spans="1:7" x14ac:dyDescent="0.25">
      <c r="A10" s="122" t="s">
        <v>116</v>
      </c>
      <c r="B10" s="122"/>
      <c r="C10" s="122"/>
      <c r="D10" s="122"/>
    </row>
    <row r="11" spans="1:7" ht="26.25" x14ac:dyDescent="0.25">
      <c r="A11" s="61" t="s">
        <v>81</v>
      </c>
      <c r="B11" s="61" t="s">
        <v>70</v>
      </c>
      <c r="C11" s="61" t="s">
        <v>71</v>
      </c>
      <c r="D11" s="61" t="s">
        <v>72</v>
      </c>
    </row>
    <row r="12" spans="1:7" x14ac:dyDescent="0.25">
      <c r="A12" s="60">
        <f>'Puck Fingers - Rounds'!A42</f>
        <v>4.7300000000000004</v>
      </c>
      <c r="B12" s="60">
        <f>'Puck Fingers - Rounds'!B42</f>
        <v>-62.877410147991533</v>
      </c>
      <c r="C12" s="60">
        <f>'Puck Fingers - Rounds'!C42</f>
        <v>0</v>
      </c>
      <c r="D12" s="60">
        <f>'Puck Fingers - Rounds'!D42</f>
        <v>61.030655391120504</v>
      </c>
    </row>
    <row r="13" spans="1:7" x14ac:dyDescent="0.25">
      <c r="A13"/>
      <c r="B13"/>
      <c r="C13"/>
      <c r="D13"/>
    </row>
    <row r="14" spans="1:7" x14ac:dyDescent="0.25">
      <c r="A14" s="123" t="s">
        <v>117</v>
      </c>
      <c r="B14" s="124"/>
      <c r="C14" s="124"/>
      <c r="D14" s="124"/>
    </row>
    <row r="15" spans="1:7" ht="26.25" x14ac:dyDescent="0.25">
      <c r="A15" s="61" t="s">
        <v>81</v>
      </c>
      <c r="B15" s="61" t="s">
        <v>70</v>
      </c>
      <c r="C15" s="61" t="s">
        <v>71</v>
      </c>
      <c r="D15" s="61" t="s">
        <v>72</v>
      </c>
    </row>
    <row r="16" spans="1:7" x14ac:dyDescent="0.25">
      <c r="A16" s="60">
        <f>'Puck Fingers - Rounds'!A46</f>
        <v>5.8400000000000007</v>
      </c>
      <c r="B16" s="60">
        <f>'Puck Fingers - Rounds'!B46</f>
        <v>-25.126498287671222</v>
      </c>
      <c r="C16" s="60">
        <f>'Puck Fingers - Rounds'!C46</f>
        <v>0</v>
      </c>
      <c r="D16" s="60">
        <f>'Puck Fingers - Rounds'!D46</f>
        <v>61.499999999999993</v>
      </c>
    </row>
    <row r="17" spans="1:4" x14ac:dyDescent="0.25">
      <c r="A17"/>
      <c r="B17"/>
      <c r="C17"/>
      <c r="D17"/>
    </row>
    <row r="18" spans="1:4" x14ac:dyDescent="0.25">
      <c r="A18" s="123" t="s">
        <v>118</v>
      </c>
      <c r="B18" s="124"/>
      <c r="C18" s="124"/>
      <c r="D18" s="124"/>
    </row>
    <row r="19" spans="1:4" ht="26.25" x14ac:dyDescent="0.25">
      <c r="A19" s="61" t="s">
        <v>81</v>
      </c>
      <c r="B19" s="61" t="s">
        <v>70</v>
      </c>
      <c r="C19" s="61" t="s">
        <v>71</v>
      </c>
      <c r="D19" s="61" t="s">
        <v>72</v>
      </c>
    </row>
    <row r="20" spans="1:4" x14ac:dyDescent="0.25">
      <c r="A20" s="60">
        <f>'Puck Fingers - Rounds'!A50</f>
        <v>4.03</v>
      </c>
      <c r="B20" s="60">
        <f>'Puck Fingers - Rounds'!B50</f>
        <v>37.387444168734497</v>
      </c>
      <c r="C20" s="60">
        <f>'Puck Fingers - Rounds'!C50</f>
        <v>0</v>
      </c>
      <c r="D20" s="60">
        <f>'Puck Fingers - Rounds'!D50</f>
        <v>60.601736972704714</v>
      </c>
    </row>
  </sheetData>
  <mergeCells count="3">
    <mergeCell ref="A10:D10"/>
    <mergeCell ref="A14:D14"/>
    <mergeCell ref="A18:D1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A433C-DD36-440E-9ECA-5A1C8F1CE6E8}">
  <dimension ref="A1:G20"/>
  <sheetViews>
    <sheetView workbookViewId="0">
      <selection activeCell="A4" sqref="A4"/>
    </sheetView>
  </sheetViews>
  <sheetFormatPr defaultRowHeight="15.75" x14ac:dyDescent="0.25"/>
  <cols>
    <col min="1" max="1" width="30.5703125" style="64" bestFit="1" customWidth="1"/>
    <col min="2" max="2" width="23.140625" style="64" customWidth="1"/>
    <col min="3" max="3" width="20.28515625" style="64" customWidth="1"/>
    <col min="4" max="4" width="14" style="64" customWidth="1"/>
    <col min="5" max="5" width="9.140625" style="64"/>
    <col min="6" max="6" width="11.28515625" style="64" bestFit="1" customWidth="1"/>
    <col min="7" max="7" width="43.140625" style="64" bestFit="1" customWidth="1"/>
    <col min="8" max="16384" width="9.140625" style="64"/>
  </cols>
  <sheetData>
    <row r="1" spans="1:7" ht="23.25" x14ac:dyDescent="0.35">
      <c r="A1" s="76" t="s">
        <v>119</v>
      </c>
      <c r="F1" s="70" t="s">
        <v>56</v>
      </c>
      <c r="G1" s="71" t="s">
        <v>57</v>
      </c>
    </row>
    <row r="2" spans="1:7" x14ac:dyDescent="0.25">
      <c r="F2" s="74" t="s">
        <v>61</v>
      </c>
      <c r="G2" s="75" t="s">
        <v>120</v>
      </c>
    </row>
    <row r="3" spans="1:7" ht="23.25" x14ac:dyDescent="0.35">
      <c r="A3" s="76" t="s">
        <v>136</v>
      </c>
    </row>
    <row r="4" spans="1:7" s="67" customFormat="1" x14ac:dyDescent="0.25">
      <c r="F4" s="67" t="s">
        <v>129</v>
      </c>
    </row>
    <row r="6" spans="1:7" ht="31.5" x14ac:dyDescent="0.25">
      <c r="B6" s="77" t="s">
        <v>130</v>
      </c>
      <c r="C6" s="81" t="s">
        <v>132</v>
      </c>
      <c r="D6" s="79"/>
    </row>
    <row r="7" spans="1:7" x14ac:dyDescent="0.25">
      <c r="A7" s="66" t="s">
        <v>68</v>
      </c>
      <c r="B7" s="113">
        <v>2.2000000000000002</v>
      </c>
      <c r="C7" s="114">
        <v>2</v>
      </c>
      <c r="D7" s="80"/>
    </row>
    <row r="8" spans="1:7" x14ac:dyDescent="0.25">
      <c r="A8" s="66" t="s">
        <v>69</v>
      </c>
      <c r="B8" s="113">
        <v>8.82</v>
      </c>
      <c r="C8" s="114">
        <v>2</v>
      </c>
      <c r="D8" s="80"/>
    </row>
    <row r="10" spans="1:7" x14ac:dyDescent="0.25">
      <c r="A10" s="122" t="s">
        <v>116</v>
      </c>
      <c r="B10" s="122"/>
      <c r="C10" s="122"/>
      <c r="D10" s="122"/>
    </row>
    <row r="11" spans="1:7" ht="26.25" x14ac:dyDescent="0.25">
      <c r="A11" s="61" t="s">
        <v>131</v>
      </c>
      <c r="B11" s="61" t="s">
        <v>133</v>
      </c>
      <c r="C11" s="61" t="s">
        <v>134</v>
      </c>
      <c r="D11" s="61" t="s">
        <v>135</v>
      </c>
    </row>
    <row r="12" spans="1:7" x14ac:dyDescent="0.25">
      <c r="A12" s="60">
        <f>'Puck Fingers - Rounds'!I42</f>
        <v>8.6370000000000005</v>
      </c>
      <c r="B12" s="60">
        <f>'Puck Fingers - Rounds'!J42</f>
        <v>-1.3601945119833276</v>
      </c>
      <c r="C12" s="60">
        <f>'Puck Fingers - Rounds'!K42</f>
        <v>0</v>
      </c>
      <c r="D12" s="60">
        <f>'Puck Fingers - Rounds'!L42</f>
        <v>2.3829907375246031</v>
      </c>
    </row>
    <row r="13" spans="1:7" x14ac:dyDescent="0.25">
      <c r="A13"/>
      <c r="B13"/>
      <c r="C13"/>
      <c r="D13"/>
    </row>
    <row r="14" spans="1:7" x14ac:dyDescent="0.25">
      <c r="A14" s="123" t="s">
        <v>117</v>
      </c>
      <c r="B14" s="124"/>
      <c r="C14" s="124"/>
      <c r="D14" s="124"/>
    </row>
    <row r="15" spans="1:7" ht="26.25" x14ac:dyDescent="0.25">
      <c r="A15" s="61" t="s">
        <v>131</v>
      </c>
      <c r="B15" s="61" t="s">
        <v>133</v>
      </c>
      <c r="C15" s="61" t="s">
        <v>134</v>
      </c>
      <c r="D15" s="61" t="s">
        <v>135</v>
      </c>
    </row>
    <row r="16" spans="1:7" x14ac:dyDescent="0.25">
      <c r="A16" s="60">
        <f>'Puck Fingers - Rounds'!I46</f>
        <v>17.457000000000001</v>
      </c>
      <c r="B16" s="60">
        <f>'Puck Fingers - Rounds'!J46</f>
        <v>2.0250214813541842</v>
      </c>
      <c r="C16" s="60">
        <f>'Puck Fingers - Rounds'!K46</f>
        <v>0</v>
      </c>
      <c r="D16" s="60">
        <f>'Puck Fingers - Rounds'!L46</f>
        <v>2.442108667010368</v>
      </c>
    </row>
    <row r="17" spans="1:4" x14ac:dyDescent="0.25">
      <c r="A17"/>
      <c r="B17"/>
      <c r="C17"/>
      <c r="D17"/>
    </row>
    <row r="18" spans="1:4" x14ac:dyDescent="0.25">
      <c r="A18" s="123" t="s">
        <v>118</v>
      </c>
      <c r="B18" s="124"/>
      <c r="C18" s="124"/>
      <c r="D18" s="124"/>
    </row>
    <row r="19" spans="1:4" ht="26.25" x14ac:dyDescent="0.25">
      <c r="A19" s="61" t="s">
        <v>131</v>
      </c>
      <c r="B19" s="61" t="s">
        <v>133</v>
      </c>
      <c r="C19" s="61" t="s">
        <v>134</v>
      </c>
      <c r="D19" s="61" t="s">
        <v>135</v>
      </c>
    </row>
    <row r="20" spans="1:4" x14ac:dyDescent="0.25">
      <c r="A20" s="60">
        <f>'Puck Fingers - Rounds'!I50</f>
        <v>15.257000000000001</v>
      </c>
      <c r="B20" s="60">
        <f>'Puck Fingers - Rounds'!J50</f>
        <v>3.0870289047650252</v>
      </c>
      <c r="C20" s="60">
        <f>'Puck Fingers - Rounds'!K50</f>
        <v>0</v>
      </c>
      <c r="D20" s="60">
        <f>'Puck Fingers - Rounds'!L50</f>
        <v>2.4337609621812937</v>
      </c>
    </row>
  </sheetData>
  <mergeCells count="3">
    <mergeCell ref="A10:D10"/>
    <mergeCell ref="A14:D14"/>
    <mergeCell ref="A18:D1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Shaft Fingers</vt:lpstr>
      <vt:lpstr>Puck Fingers - Rounds</vt:lpstr>
      <vt:lpstr>SHAFT COG - METRIC</vt:lpstr>
      <vt:lpstr>SHAFT COG - IMPERIAL</vt:lpstr>
      <vt:lpstr>PUCK COG - METRIC</vt:lpstr>
      <vt:lpstr>PUCK COG - IMPERIAL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Ben Blaine</cp:lastModifiedBy>
  <dcterms:created xsi:type="dcterms:W3CDTF">2022-10-06T18:39:48Z</dcterms:created>
  <dcterms:modified xsi:type="dcterms:W3CDTF">2023-03-07T16:03:17Z</dcterms:modified>
</cp:coreProperties>
</file>